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Анализ за 1 кв.2017" sheetId="1" r:id="rId1"/>
    <sheet name="01.04.2017 г. (за март)" sheetId="2" r:id="rId2"/>
    <sheet name="01.03.2017 г. (за февраль)" sheetId="3" r:id="rId3"/>
    <sheet name="01.02.2017 г. (январь)" sheetId="4" r:id="rId4"/>
    <sheet name="01.01.2017 г. (декабрь 2016 )" sheetId="5" r:id="rId5"/>
  </sheets>
  <externalReferences>
    <externalReference r:id="rId8"/>
    <externalReference r:id="rId9"/>
    <externalReference r:id="rId10"/>
  </externalReferences>
  <definedNames>
    <definedName name="_xlnm.Print_Area" localSheetId="1">'01.04.2017 г. (за март)'!$A$1:$AC$44</definedName>
    <definedName name="_xlnm.Print_Area" localSheetId="0">'Анализ за 1 кв.2017'!$A$1:$N$52</definedName>
    <definedName name="Excel_BuiltIn_Print_Area" localSheetId="0">'Анализ за 1 кв.2017'!$A$2:$K$45</definedName>
  </definedNames>
  <calcPr fullCalcOnLoad="1"/>
</workbook>
</file>

<file path=xl/sharedStrings.xml><?xml version="1.0" encoding="utf-8"?>
<sst xmlns="http://schemas.openxmlformats.org/spreadsheetml/2006/main" count="557" uniqueCount="99">
  <si>
    <t>Анализ за 1 квартал 2017г.</t>
  </si>
  <si>
    <t xml:space="preserve">Результаты мониторинга цен на фиксированный набор товаров в муниципальном образовании "Онежский муниципальный район"  по состоянию на 01.04.2017 г. _**  (отправляется в ОИВ субъекта РФ)                 </t>
  </si>
  <si>
    <t>№ п/п</t>
  </si>
  <si>
    <t>Товар</t>
  </si>
  <si>
    <t>Средняя цена, руб.</t>
  </si>
  <si>
    <t>Рост за 1 квартал 2017г. (к 01.01.2017г.)</t>
  </si>
  <si>
    <t>Средняя цена этого месяца</t>
  </si>
  <si>
    <t>Средняя цена прошлого месяца</t>
  </si>
  <si>
    <t>рост, руб.</t>
  </si>
  <si>
    <t>01.01.2017</t>
  </si>
  <si>
    <t>01.02.2017</t>
  </si>
  <si>
    <t>01.03.2017</t>
  </si>
  <si>
    <t>01.04.2017</t>
  </si>
  <si>
    <t>руб.</t>
  </si>
  <si>
    <t>%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</si>
  <si>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</si>
  <si>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</si>
  <si>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</si>
  <si>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</si>
  <si>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</si>
  <si>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</si>
  <si>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</si>
  <si>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</si>
  <si>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</si>
  <si>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</si>
  <si>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</si>
  <si>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</si>
  <si>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</si>
  <si>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</si>
  <si>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</si>
  <si>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</si>
  <si>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</si>
  <si>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</si>
  <si>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</si>
  <si>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муки,1 кг </t>
  </si>
  <si>
    <t>Хлеб черный ржаной, ржано-пшеничный, 1кг.</t>
  </si>
  <si>
    <t>Молоко питьевое (м.д.ж.2,5-4%), 1кг</t>
  </si>
  <si>
    <t>Творог (м.д.ж. 5-9%), 1 кг</t>
  </si>
  <si>
    <t>Масло сливочное (м.д.ж.82,5%),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</si>
  <si>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</si>
  <si>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</si>
  <si>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</si>
  <si>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</si>
  <si>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</si>
  <si>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</si>
  <si>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</si>
  <si>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</si>
  <si>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</si>
  <si>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</si>
  <si>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</si>
  <si>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</si>
  <si>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</si>
  <si>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</si>
  <si>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</si>
  <si>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(С1), 10 шт</t>
  </si>
  <si>
    <t xml:space="preserve">несетевой магазин закрылся 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</si>
  <si>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</si>
  <si>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</si>
  <si>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</si>
  <si>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 xml:space="preserve"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</si>
  <si>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</si>
  <si>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</si>
  <si>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Магазины локальных сетей</t>
  </si>
  <si>
    <t>Не сетевые магазины</t>
  </si>
  <si>
    <t>Нестационарные торговые объекты</t>
  </si>
  <si>
    <t xml:space="preserve">     ИП Задворная С.А.                                 </t>
  </si>
  <si>
    <t xml:space="preserve"> ИП Дьячков   7-28-49 Наталья Юрьевна  "Арктика"  (гл. бух. Татьяна Мих. 7-27-06)</t>
  </si>
  <si>
    <t>ООО "Золотые пески"    7-82-94     Оксана Анатольевна Игумнова         8-902-50-73-662</t>
  </si>
  <si>
    <t xml:space="preserve">Наличие товара в продаже (в %) </t>
  </si>
  <si>
    <t>ИП Ларионов Александр Юрьевич (7-58-55  Виктория)</t>
  </si>
  <si>
    <t>ИП Гусейнов Валех.А.  8-911-562-62-55 или Яна Амосова 89115970625         (тел. Базы 7-43-24)</t>
  </si>
  <si>
    <t xml:space="preserve">  ИП Суворов Алексей Александрович          8-911-596-3000</t>
  </si>
  <si>
    <t>Итого средняя цена этого месяца</t>
  </si>
  <si>
    <t>Средняя цена прош-лого месяца</t>
  </si>
  <si>
    <t>Рост, руб.</t>
  </si>
  <si>
    <t>Мин. цена</t>
  </si>
  <si>
    <t>Макс. цена</t>
  </si>
  <si>
    <t>100</t>
  </si>
  <si>
    <t xml:space="preserve">Результаты мониторинга цен на фиксированный набор товаров в муниципальном образовании "Онежский муниципальный район"  по состоянию на 01.03.2017 г. _**  (отправляется в ОИВ субъекта РФ)                 </t>
  </si>
  <si>
    <t xml:space="preserve">     ИП Филатова Н.И.                  7-15-87                                  </t>
  </si>
  <si>
    <t>ООО "Золотые пески" (7-82-94 Оксана Игумнова 8-902-507-36-62)</t>
  </si>
  <si>
    <t>ИП Гусейнов Валех.А.     8-911-562-62-55 или Яна Амосова 89115970625         (тел. Базы 7-43-24)</t>
  </si>
  <si>
    <t xml:space="preserve">   ИП Суворова Н.А.         8-911-551-76-20            7-24-03  Наталья Анатольевна -бух.гл.  </t>
  </si>
  <si>
    <t xml:space="preserve">Результаты мониторинга цен на фиксированный набор товаров в муниципальном образовании "Онежский муниципальный район"  по состоянию на 01.02.2017 г. _**  (отправляется в ОИВ субъекта РФ)                 </t>
  </si>
  <si>
    <t xml:space="preserve"> ИП Филатова Н.И. 7-15-87                                  </t>
  </si>
  <si>
    <t xml:space="preserve"> ИП Дьячков   7-28-49 Наталья Юрьевна  "Арктика"  (гл. бух. Татьяна Михайловна 7-27-06)</t>
  </si>
  <si>
    <t>ООО "Золотые пески" (7-82-94 Оксана)</t>
  </si>
  <si>
    <t>ИП Ларионов  Александр Юрьеви      (7-58-55  Виктория)</t>
  </si>
  <si>
    <t xml:space="preserve">Результаты мониторинга цен на фиксированный набор товаров в муниципальном образовании "Онежский муниципальный район"  по состоянию на 01.12. 2016 г. _**  (отправляется в ОИВ субъекта РФ)                 </t>
  </si>
  <si>
    <t xml:space="preserve"> ИП Филатова Н.И.                7-15-87                                  </t>
  </si>
  <si>
    <t xml:space="preserve"> ИП Дьячков   7-28-49 Наталья Юрьевна        "Арктика"  (гл. бух. Татьяна Мих. 7-27-06)</t>
  </si>
  <si>
    <t>ООО "Золотые пески"        7-82-94 Оксана</t>
  </si>
  <si>
    <t xml:space="preserve">ИП Суворова Н.А.         8-911-551-76-20            7-24-03  Наталья Анатольевна -бух.гл.  </t>
  </si>
  <si>
    <t xml:space="preserve">Рост к предыдущему кварталу, </t>
  </si>
  <si>
    <t>Рост к началу года</t>
  </si>
  <si>
    <t>Рост к нач.года, %</t>
  </si>
  <si>
    <t>руб</t>
  </si>
  <si>
    <t>0</t>
  </si>
  <si>
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</si>
</sst>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@"/>
    <numFmt numFmtId="167" formatCode="#,##0.00&quot;   &quot;"/>
    <numFmt numFmtId="168" formatCode="0.00"/>
    <numFmt numFmtId="169" formatCode="0.0%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Times New Roman"/>
      <family val="1"/>
    </font>
    <font>
      <sz val="11"/>
      <name val="Cambria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Arial"/>
      <family val="2"/>
    </font>
    <font>
      <sz val="11"/>
      <color indexed="53"/>
      <name val="Times New Roman"/>
      <family val="1"/>
    </font>
    <font>
      <b/>
      <sz val="11"/>
      <color indexed="53"/>
      <name val="Cambria"/>
      <family val="1"/>
    </font>
    <font>
      <b/>
      <sz val="12"/>
      <color indexed="53"/>
      <name val="Cambria"/>
      <family val="1"/>
    </font>
    <font>
      <sz val="12"/>
      <name val="Times New Roman"/>
      <family val="1"/>
    </font>
    <font>
      <sz val="10"/>
      <color indexed="53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mbria"/>
      <family val="1"/>
    </font>
    <font>
      <b/>
      <sz val="8"/>
      <color indexed="8"/>
      <name val="Times New Roman"/>
      <family val="1"/>
    </font>
    <font>
      <sz val="12"/>
      <color indexed="53"/>
      <name val="Times New Roman"/>
      <family val="1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mbria"/>
      <family val="1"/>
    </font>
    <font>
      <b/>
      <sz val="11"/>
      <color indexed="62"/>
      <name val="Cambria"/>
      <family val="1"/>
    </font>
    <font>
      <b/>
      <sz val="11"/>
      <color indexed="8"/>
      <name val="Cambria"/>
      <family val="1"/>
    </font>
    <font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4" fontId="1" fillId="0" borderId="0" xfId="0" applyFon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4" fontId="8" fillId="0" borderId="0" xfId="0" applyFont="1" applyFill="1" applyAlignment="1">
      <alignment/>
    </xf>
    <xf numFmtId="166" fontId="5" fillId="2" borderId="3" xfId="0" applyNumberFormat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10" fillId="3" borderId="0" xfId="0" applyFont="1" applyFill="1" applyBorder="1" applyAlignment="1">
      <alignment horizontal="center" vertic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4" borderId="1" xfId="0" applyFont="1" applyFill="1" applyBorder="1" applyAlignment="1">
      <alignment vertical="center" wrapText="1"/>
    </xf>
    <xf numFmtId="165" fontId="14" fillId="3" borderId="0" xfId="0" applyNumberFormat="1" applyFont="1" applyFill="1" applyAlignment="1">
      <alignment horizontal="center"/>
    </xf>
    <xf numFmtId="165" fontId="14" fillId="3" borderId="0" xfId="0" applyNumberFormat="1" applyFont="1" applyFill="1" applyAlignment="1">
      <alignment/>
    </xf>
    <xf numFmtId="165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Alignment="1">
      <alignment/>
    </xf>
    <xf numFmtId="167" fontId="12" fillId="0" borderId="0" xfId="0" applyNumberFormat="1" applyFont="1" applyFill="1" applyAlignment="1">
      <alignment/>
    </xf>
    <xf numFmtId="168" fontId="5" fillId="0" borderId="3" xfId="0" applyNumberFormat="1" applyFont="1" applyFill="1" applyBorder="1" applyAlignment="1">
      <alignment horizontal="center" vertical="center" wrapText="1"/>
    </xf>
    <xf numFmtId="169" fontId="0" fillId="0" borderId="3" xfId="0" applyNumberFormat="1" applyBorder="1" applyAlignment="1">
      <alignment horizontal="center"/>
    </xf>
    <xf numFmtId="164" fontId="13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vertical="center" wrapText="1"/>
    </xf>
    <xf numFmtId="164" fontId="13" fillId="0" borderId="0" xfId="0" applyFont="1" applyAlignment="1">
      <alignment wrapText="1"/>
    </xf>
    <xf numFmtId="164" fontId="15" fillId="0" borderId="0" xfId="0" applyFont="1" applyAlignment="1">
      <alignment horizontal="left" vertical="center" wrapText="1"/>
    </xf>
    <xf numFmtId="164" fontId="13" fillId="0" borderId="0" xfId="0" applyFont="1" applyAlignment="1">
      <alignment/>
    </xf>
    <xf numFmtId="164" fontId="3" fillId="0" borderId="4" xfId="0" applyFont="1" applyBorder="1" applyAlignment="1">
      <alignment horizontal="center" vertical="center" wrapText="1"/>
    </xf>
    <xf numFmtId="164" fontId="16" fillId="5" borderId="1" xfId="0" applyFont="1" applyFill="1" applyBorder="1" applyAlignment="1">
      <alignment horizontal="center" vertical="center" wrapText="1"/>
    </xf>
    <xf numFmtId="164" fontId="16" fillId="6" borderId="1" xfId="0" applyFont="1" applyFill="1" applyBorder="1" applyAlignment="1">
      <alignment horizontal="center" vertical="center" wrapText="1"/>
    </xf>
    <xf numFmtId="164" fontId="16" fillId="2" borderId="1" xfId="0" applyFont="1" applyFill="1" applyBorder="1" applyAlignment="1">
      <alignment horizontal="center" vertical="center" wrapText="1"/>
    </xf>
    <xf numFmtId="164" fontId="9" fillId="0" borderId="0" xfId="0" applyFont="1" applyFill="1" applyAlignment="1">
      <alignment/>
    </xf>
    <xf numFmtId="164" fontId="5" fillId="5" borderId="1" xfId="0" applyFont="1" applyFill="1" applyBorder="1" applyAlignment="1">
      <alignment horizontal="center" vertical="center" wrapText="1"/>
    </xf>
    <xf numFmtId="164" fontId="5" fillId="6" borderId="1" xfId="0" applyFont="1" applyFill="1" applyBorder="1" applyAlignment="1">
      <alignment horizontal="center" vertical="center" wrapText="1"/>
    </xf>
    <xf numFmtId="164" fontId="17" fillId="0" borderId="3" xfId="0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4" fontId="18" fillId="5" borderId="3" xfId="0" applyFont="1" applyFill="1" applyBorder="1" applyAlignment="1">
      <alignment horizontal="center" vertical="center" wrapText="1"/>
    </xf>
    <xf numFmtId="164" fontId="18" fillId="6" borderId="3" xfId="0" applyFont="1" applyFill="1" applyBorder="1" applyAlignment="1">
      <alignment horizontal="center" vertical="center" wrapText="1"/>
    </xf>
    <xf numFmtId="164" fontId="18" fillId="2" borderId="3" xfId="0" applyFont="1" applyFill="1" applyBorder="1" applyAlignment="1">
      <alignment horizontal="center" vertical="center" wrapText="1"/>
    </xf>
    <xf numFmtId="167" fontId="5" fillId="5" borderId="1" xfId="0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167" fontId="5" fillId="6" borderId="1" xfId="0" applyNumberFormat="1" applyFont="1" applyFill="1" applyBorder="1" applyAlignment="1">
      <alignment horizontal="center" vertical="center" wrapText="1"/>
    </xf>
    <xf numFmtId="166" fontId="5" fillId="6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8" fontId="5" fillId="5" borderId="3" xfId="0" applyNumberFormat="1" applyFont="1" applyFill="1" applyBorder="1" applyAlignment="1">
      <alignment horizontal="center" vertical="center" wrapText="1"/>
    </xf>
    <xf numFmtId="167" fontId="5" fillId="6" borderId="3" xfId="0" applyNumberFormat="1" applyFont="1" applyFill="1" applyBorder="1" applyAlignment="1">
      <alignment horizontal="center" vertical="center" wrapText="1"/>
    </xf>
    <xf numFmtId="167" fontId="16" fillId="2" borderId="3" xfId="0" applyNumberFormat="1" applyFont="1" applyFill="1" applyBorder="1" applyAlignment="1">
      <alignment/>
    </xf>
    <xf numFmtId="167" fontId="16" fillId="0" borderId="3" xfId="0" applyNumberFormat="1" applyFont="1" applyFill="1" applyBorder="1" applyAlignment="1">
      <alignment horizontal="right"/>
    </xf>
    <xf numFmtId="164" fontId="9" fillId="2" borderId="0" xfId="0" applyFont="1" applyFill="1" applyAlignment="1">
      <alignment/>
    </xf>
    <xf numFmtId="165" fontId="5" fillId="5" borderId="1" xfId="0" applyNumberFormat="1" applyFont="1" applyFill="1" applyBorder="1" applyAlignment="1">
      <alignment horizontal="center" vertical="center" wrapText="1"/>
    </xf>
    <xf numFmtId="167" fontId="19" fillId="6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7" fontId="5" fillId="2" borderId="3" xfId="0" applyNumberFormat="1" applyFont="1" applyFill="1" applyBorder="1" applyAlignment="1">
      <alignment/>
    </xf>
    <xf numFmtId="164" fontId="5" fillId="0" borderId="0" xfId="0" applyFont="1" applyFill="1" applyAlignment="1">
      <alignment wrapText="1"/>
    </xf>
    <xf numFmtId="168" fontId="5" fillId="0" borderId="0" xfId="0" applyNumberFormat="1" applyFont="1" applyFill="1" applyAlignment="1">
      <alignment wrapText="1"/>
    </xf>
    <xf numFmtId="167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 horizontal="left" wrapText="1"/>
    </xf>
    <xf numFmtId="164" fontId="13" fillId="0" borderId="0" xfId="0" applyFont="1" applyBorder="1" applyAlignment="1">
      <alignment horizontal="left" wrapText="1"/>
    </xf>
    <xf numFmtId="164" fontId="13" fillId="0" borderId="0" xfId="0" applyFont="1" applyBorder="1" applyAlignment="1">
      <alignment horizontal="left" vertical="center" wrapText="1"/>
    </xf>
    <xf numFmtId="164" fontId="20" fillId="0" borderId="0" xfId="0" applyFont="1" applyFill="1" applyAlignment="1">
      <alignment/>
    </xf>
    <xf numFmtId="165" fontId="21" fillId="0" borderId="0" xfId="0" applyNumberFormat="1" applyFont="1" applyFill="1" applyAlignment="1">
      <alignment/>
    </xf>
    <xf numFmtId="165" fontId="20" fillId="0" borderId="0" xfId="0" applyNumberFormat="1" applyFont="1" applyFill="1" applyAlignment="1">
      <alignment/>
    </xf>
    <xf numFmtId="164" fontId="22" fillId="0" borderId="0" xfId="0" applyFont="1" applyFill="1" applyAlignment="1">
      <alignment/>
    </xf>
    <xf numFmtId="165" fontId="23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4" fontId="5" fillId="2" borderId="1" xfId="0" applyFont="1" applyFill="1" applyBorder="1" applyAlignment="1">
      <alignment horizontal="justify" vertical="center" wrapText="1"/>
    </xf>
    <xf numFmtId="164" fontId="6" fillId="3" borderId="0" xfId="0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5" fontId="9" fillId="3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/>
    </xf>
    <xf numFmtId="165" fontId="7" fillId="0" borderId="0" xfId="0" applyNumberFormat="1" applyFont="1" applyFill="1" applyAlignment="1">
      <alignment horizontal="center"/>
    </xf>
    <xf numFmtId="165" fontId="24" fillId="0" borderId="0" xfId="0" applyNumberFormat="1" applyFont="1" applyFill="1" applyAlignment="1">
      <alignment/>
    </xf>
    <xf numFmtId="167" fontId="17" fillId="0" borderId="0" xfId="0" applyNumberFormat="1" applyFont="1" applyFill="1" applyAlignment="1">
      <alignment/>
    </xf>
    <xf numFmtId="165" fontId="5" fillId="0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8" fontId="19" fillId="0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justify" vertical="center" wrapText="1"/>
    </xf>
    <xf numFmtId="164" fontId="5" fillId="0" borderId="1" xfId="0" applyFont="1" applyFill="1" applyBorder="1" applyAlignment="1">
      <alignment horizontal="left" vertical="center" wrapText="1"/>
    </xf>
    <xf numFmtId="164" fontId="22" fillId="0" borderId="3" xfId="0" applyFont="1" applyFill="1" applyBorder="1" applyAlignment="1">
      <alignment horizontal="center" vertical="center" wrapText="1"/>
    </xf>
    <xf numFmtId="164" fontId="22" fillId="0" borderId="3" xfId="0" applyFont="1" applyFill="1" applyBorder="1" applyAlignment="1">
      <alignment/>
    </xf>
    <xf numFmtId="165" fontId="23" fillId="0" borderId="3" xfId="0" applyNumberFormat="1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Alignment="1">
      <alignment/>
    </xf>
    <xf numFmtId="169" fontId="23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styaK\&#1056;&#1072;&#1073;&#1086;&#1095;&#1080;&#1081;%20&#1089;&#1090;&#1086;&#1083;\&#1053;%20&#1040;%20&#1057;%20&#1058;%20&#1071;\&#1052;&#1054;&#1053;&#1048;&#1058;&#1054;&#1056;&#1048;&#1053;&#1043;%20&#1062;&#1045;&#1053;%202017\&#1052;&#1054;&#1053;&#1048;&#1058;&#1054;&#1056;&#1048;&#1053;&#1043;%2040%20&#1087;&#1086;&#1079;.%20&#1054;&#1085;&#1077;&#1078;&#1089;&#1082;&#1080;&#1081;%20&#1088;&#1072;&#1081;&#1086;&#1085;%202017%20(&#1085;&#1072;%2001.03.20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styaK\&#1056;&#1072;&#1073;&#1086;&#1095;&#1080;&#1081;%20&#1089;&#1090;&#1086;&#1083;\&#1053;%20&#1040;%20&#1057;%20&#1058;%20&#1071;\&#1052;&#1054;&#1053;&#1048;&#1058;&#1054;&#1056;&#1048;&#1053;&#1043;%20&#1062;&#1045;&#1053;%202017\&#1052;&#1054;&#1053;&#1048;&#1058;&#1054;&#1056;&#1048;&#1053;&#1043;%2040%20&#1087;&#1086;&#1079;.%20&#1054;&#1085;&#1077;&#1078;&#1089;&#1082;&#1080;&#1081;%20&#1088;&#1072;&#1081;&#1086;&#1085;%202017%20(&#1085;&#1072;%2001.02.201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styaK\&#1056;&#1072;&#1073;&#1086;&#1095;&#1080;&#1081;%20&#1089;&#1090;&#1086;&#1083;\&#1053;%20&#1040;%20&#1057;%20&#1058;%20&#1071;\&#1052;&#1054;&#1053;&#1048;&#1058;&#1054;&#1056;&#1048;&#1053;&#1043;%20&#1062;&#1045;&#1053;%202017\&#1052;&#1054;&#1053;&#1048;&#1058;&#1054;&#1056;&#1048;&#1053;&#1043;%2040%20&#1087;&#1086;&#1079;.%20&#1054;&#1085;&#1077;&#1078;&#1089;&#1082;&#1080;&#1081;%20&#1088;&#1072;&#1081;&#1086;&#1085;%20(&#1086;&#1090;%20&#1057;&#1084;&#1072;&#1075;&#1080;&#1085;&#1086;&#1081;%20&#1053;.&#1057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3.2017 г. (за февраль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2.2017 г. (январь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7 г. итоговая"/>
      <sheetName val="01.01.2017 г. (декабря ) (2)"/>
      <sheetName val="01.12.2016 г. (ноябрь)"/>
      <sheetName val="01.11.2016 г. (октябрь)"/>
      <sheetName val="30.09.2016 (сентябрь)"/>
      <sheetName val="31.08.2016 (август)"/>
      <sheetName val="01.08.2016 (июль)"/>
      <sheetName val="01.07.2016 (за июнь)"/>
      <sheetName val="01.06.2016 (за май)"/>
      <sheetName val="30.04.2016 г."/>
      <sheetName val="31.03.2016 г_2"/>
      <sheetName val="29.02.2016 г"/>
      <sheetName val="01.02.2016 г. _2_2"/>
      <sheetName val="11.01.2016 г. 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52"/>
  <sheetViews>
    <sheetView tabSelected="1" zoomScale="85" zoomScaleNormal="85" workbookViewId="0" topLeftCell="A10">
      <selection activeCell="N16" sqref="N16"/>
    </sheetView>
  </sheetViews>
  <sheetFormatPr defaultColWidth="9.140625" defaultRowHeight="12.75" outlineLevelCol="1"/>
  <cols>
    <col min="1" max="1" width="6.421875" style="1" customWidth="1"/>
    <col min="2" max="2" width="47.8515625" style="1" customWidth="1"/>
    <col min="3" max="3" width="0" style="2" hidden="1" customWidth="1" outlineLevel="1"/>
    <col min="4" max="5" width="0" style="3" hidden="1" customWidth="1" outlineLevel="1"/>
    <col min="6" max="6" width="0" style="4" hidden="1" customWidth="1" outlineLevel="1"/>
    <col min="7" max="7" width="0" style="3" hidden="1" customWidth="1" outlineLevel="1"/>
    <col min="8" max="8" width="0" style="2" hidden="1" customWidth="1" outlineLevel="1"/>
    <col min="9" max="9" width="11.8515625" style="2" customWidth="1" outlineLevel="1"/>
    <col min="10" max="10" width="11.57421875" style="2" customWidth="1" outlineLevel="1"/>
    <col min="11" max="11" width="12.140625" style="2" customWidth="1" outlineLevel="1"/>
    <col min="12" max="12" width="12.140625" style="2" customWidth="1"/>
    <col min="13" max="13" width="9.421875" style="1" customWidth="1"/>
    <col min="14" max="14" width="10.57421875" style="5" customWidth="1"/>
    <col min="15" max="237" width="8.7109375" style="1" customWidth="1"/>
    <col min="238" max="16384" width="8.7109375" style="0" customWidth="1"/>
  </cols>
  <sheetData>
    <row r="1" spans="1:14" s="7" customFormat="1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7" customFormat="1" ht="4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7" customFormat="1" ht="18.75" customHeight="1">
      <c r="A3" s="8" t="s">
        <v>2</v>
      </c>
      <c r="B3" s="9" t="s">
        <v>3</v>
      </c>
      <c r="C3" s="10"/>
      <c r="D3" s="11"/>
      <c r="E3" s="11"/>
      <c r="F3" s="12"/>
      <c r="G3" s="13"/>
      <c r="H3" s="14"/>
      <c r="I3" s="15" t="s">
        <v>4</v>
      </c>
      <c r="J3" s="15"/>
      <c r="K3" s="15"/>
      <c r="L3" s="15"/>
      <c r="M3" s="16" t="s">
        <v>5</v>
      </c>
      <c r="N3" s="16"/>
    </row>
    <row r="4" spans="1:14" s="17" customFormat="1" ht="28.5" customHeight="1">
      <c r="A4" s="8"/>
      <c r="B4" s="8"/>
      <c r="C4" s="18" t="e">
        <f>#REF!</f>
        <v>#REF!</v>
      </c>
      <c r="D4" s="19" t="e">
        <f>#REF!</f>
        <v>#REF!</v>
      </c>
      <c r="E4" s="19" t="e">
        <f>#REF!</f>
        <v>#REF!</v>
      </c>
      <c r="F4" s="20" t="s">
        <v>6</v>
      </c>
      <c r="G4" s="20" t="s">
        <v>7</v>
      </c>
      <c r="H4" s="21" t="s">
        <v>8</v>
      </c>
      <c r="I4" s="15"/>
      <c r="J4" s="15"/>
      <c r="K4" s="15"/>
      <c r="L4" s="15"/>
      <c r="M4" s="16"/>
      <c r="N4" s="16"/>
    </row>
    <row r="5" spans="1:14" s="17" customFormat="1" ht="26.25" customHeight="1">
      <c r="A5" s="8"/>
      <c r="B5" s="9"/>
      <c r="C5" s="18"/>
      <c r="D5" s="19"/>
      <c r="E5" s="19"/>
      <c r="F5" s="20"/>
      <c r="G5" s="20"/>
      <c r="H5" s="21"/>
      <c r="I5" s="22" t="s">
        <v>9</v>
      </c>
      <c r="J5" s="22" t="s">
        <v>10</v>
      </c>
      <c r="K5" s="22" t="s">
        <v>11</v>
      </c>
      <c r="L5" s="22" t="s">
        <v>12</v>
      </c>
      <c r="M5" s="23" t="s">
        <v>13</v>
      </c>
      <c r="N5" s="23" t="s">
        <v>14</v>
      </c>
    </row>
    <row r="6" spans="1:236" ht="21" customHeight="1">
      <c r="A6" s="24">
        <v>1</v>
      </c>
      <c r="B6" s="25" t="s">
        <v>15</v>
      </c>
      <c r="C6" s="26" t="e">
        <f aca="true" t="shared" si="0" ref="C6:C45">AVERAGE(B6:B6)</f>
        <v>#DIV/0!</v>
      </c>
      <c r="D6" s="27" t="e">
        <f aca="true" t="shared" si="1" ref="D6:D11">AVERAGE(C6:C6)</f>
        <v>#DIV/0!</v>
      </c>
      <c r="E6" s="27"/>
      <c r="F6" s="28" t="e">
        <f aca="true" t="shared" si="2" ref="F6:F45">AVERAGE(C6:E6)</f>
        <v>#DIV/0!</v>
      </c>
      <c r="G6" s="29" t="e">
        <f>#REF!</f>
        <v>#REF!</v>
      </c>
      <c r="H6" s="30" t="e">
        <f aca="true" t="shared" si="3" ref="H6:H45">F6-G6</f>
        <v>#DIV/0!</v>
      </c>
      <c r="I6" s="31">
        <f>'01.01.2017 г. (декабрь 2016 )'!AA5</f>
        <v>35.44166666666666</v>
      </c>
      <c r="J6" s="31">
        <f>'01.02.2017 г. (январь)'!AA5</f>
        <v>35.11666666666666</v>
      </c>
      <c r="K6" s="31">
        <f>'01.03.2017 г. (за февраль)'!AA5</f>
        <v>35.11666666666666</v>
      </c>
      <c r="L6" s="31">
        <f>'01.04.2017 г. (за март)'!AA5</f>
        <v>33.2</v>
      </c>
      <c r="M6" s="31">
        <f aca="true" t="shared" si="4" ref="M6:M45">L6-I6</f>
        <v>-2.24166666666666</v>
      </c>
      <c r="N6" s="32">
        <f aca="true" t="shared" si="5" ref="N6:N45">(L6/I6)-1</f>
        <v>-0.06324947096167388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</row>
    <row r="7" spans="1:236" ht="18" customHeight="1">
      <c r="A7" s="24">
        <v>2</v>
      </c>
      <c r="B7" s="25" t="s">
        <v>16</v>
      </c>
      <c r="C7" s="26" t="e">
        <f t="shared" si="0"/>
        <v>#DIV/0!</v>
      </c>
      <c r="D7" s="27" t="e">
        <f t="shared" si="1"/>
        <v>#DIV/0!</v>
      </c>
      <c r="E7" s="27"/>
      <c r="F7" s="28" t="e">
        <f t="shared" si="2"/>
        <v>#DIV/0!</v>
      </c>
      <c r="G7" s="29" t="e">
        <f>#REF!</f>
        <v>#REF!</v>
      </c>
      <c r="H7" s="30" t="e">
        <f t="shared" si="3"/>
        <v>#DIV/0!</v>
      </c>
      <c r="I7" s="31">
        <f>'01.01.2017 г. (декабрь 2016 )'!AA6</f>
        <v>70.75833333333333</v>
      </c>
      <c r="J7" s="31">
        <f>'01.02.2017 г. (январь)'!AA6</f>
        <v>53.65</v>
      </c>
      <c r="K7" s="31">
        <f>'01.03.2017 г. (за февраль)'!AA6</f>
        <v>55.21666666666667</v>
      </c>
      <c r="L7" s="31">
        <f>'01.04.2017 г. (за март)'!AA6</f>
        <v>64.60833333333333</v>
      </c>
      <c r="M7" s="31">
        <f t="shared" si="4"/>
        <v>-6.1499999999999915</v>
      </c>
      <c r="N7" s="32">
        <f t="shared" si="5"/>
        <v>-0.08691555764927561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</row>
    <row r="8" spans="1:236" ht="21.75" customHeight="1">
      <c r="A8" s="24">
        <v>3</v>
      </c>
      <c r="B8" s="25" t="s">
        <v>17</v>
      </c>
      <c r="C8" s="26" t="e">
        <f t="shared" si="0"/>
        <v>#DIV/0!</v>
      </c>
      <c r="D8" s="27" t="e">
        <f t="shared" si="1"/>
        <v>#DIV/0!</v>
      </c>
      <c r="E8" s="27"/>
      <c r="F8" s="28" t="e">
        <f t="shared" si="2"/>
        <v>#DIV/0!</v>
      </c>
      <c r="G8" s="29" t="e">
        <f>#REF!</f>
        <v>#REF!</v>
      </c>
      <c r="H8" s="30" t="e">
        <f t="shared" si="3"/>
        <v>#DIV/0!</v>
      </c>
      <c r="I8" s="31">
        <f>'01.01.2017 г. (декабрь 2016 )'!AA7</f>
        <v>100.21666666666667</v>
      </c>
      <c r="J8" s="31">
        <f>'01.02.2017 г. (январь)'!AA7</f>
        <v>76.91111111111111</v>
      </c>
      <c r="K8" s="31">
        <f>'01.03.2017 г. (за февраль)'!AA7</f>
        <v>68.925</v>
      </c>
      <c r="L8" s="31">
        <f>'01.04.2017 г. (за март)'!AA7</f>
        <v>73.09166666666667</v>
      </c>
      <c r="M8" s="31">
        <f t="shared" si="4"/>
        <v>-27.125</v>
      </c>
      <c r="N8" s="32">
        <f t="shared" si="5"/>
        <v>-0.27066356228172295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</row>
    <row r="9" spans="1:14" s="7" customFormat="1" ht="21" customHeight="1">
      <c r="A9" s="24">
        <v>4</v>
      </c>
      <c r="B9" s="25" t="s">
        <v>18</v>
      </c>
      <c r="C9" s="26" t="e">
        <f t="shared" si="0"/>
        <v>#DIV/0!</v>
      </c>
      <c r="D9" s="27" t="e">
        <f t="shared" si="1"/>
        <v>#DIV/0!</v>
      </c>
      <c r="E9" s="27"/>
      <c r="F9" s="28" t="e">
        <f t="shared" si="2"/>
        <v>#DIV/0!</v>
      </c>
      <c r="G9" s="29" t="e">
        <f>#REF!</f>
        <v>#REF!</v>
      </c>
      <c r="H9" s="30" t="e">
        <f t="shared" si="3"/>
        <v>#DIV/0!</v>
      </c>
      <c r="I9" s="31">
        <f>'01.01.2017 г. (декабрь 2016 )'!AA8</f>
        <v>58.65</v>
      </c>
      <c r="J9" s="31">
        <f>'01.02.2017 г. (январь)'!AA8</f>
        <v>52.349999999999994</v>
      </c>
      <c r="K9" s="31">
        <f>'01.03.2017 г. (за февраль)'!AA8</f>
        <v>52.849999999999994</v>
      </c>
      <c r="L9" s="31">
        <f>'01.04.2017 г. (за март)'!AA8</f>
        <v>51.891666666666666</v>
      </c>
      <c r="M9" s="31">
        <f t="shared" si="4"/>
        <v>-6.758333333333333</v>
      </c>
      <c r="N9" s="32">
        <f t="shared" si="5"/>
        <v>-0.11523159988633136</v>
      </c>
    </row>
    <row r="10" spans="1:14" s="7" customFormat="1" ht="18.75" customHeight="1">
      <c r="A10" s="24">
        <v>5</v>
      </c>
      <c r="B10" s="25" t="s">
        <v>19</v>
      </c>
      <c r="C10" s="26" t="e">
        <f t="shared" si="0"/>
        <v>#DIV/0!</v>
      </c>
      <c r="D10" s="27" t="e">
        <f t="shared" si="1"/>
        <v>#DIV/0!</v>
      </c>
      <c r="E10" s="27"/>
      <c r="F10" s="28" t="e">
        <f t="shared" si="2"/>
        <v>#DIV/0!</v>
      </c>
      <c r="G10" s="29" t="e">
        <f>#REF!</f>
        <v>#REF!</v>
      </c>
      <c r="H10" s="30" t="e">
        <f t="shared" si="3"/>
        <v>#DIV/0!</v>
      </c>
      <c r="I10" s="31">
        <f>'01.01.2017 г. (декабрь 2016 )'!AA9</f>
        <v>87.81666666666666</v>
      </c>
      <c r="J10" s="31">
        <f>'01.02.2017 г. (январь)'!AA9</f>
        <v>79.36666666666667</v>
      </c>
      <c r="K10" s="31">
        <f>'01.03.2017 г. (за февраль)'!AA9</f>
        <v>79.36666666666667</v>
      </c>
      <c r="L10" s="31">
        <f>'01.04.2017 г. (за март)'!AA9</f>
        <v>77.19999999999999</v>
      </c>
      <c r="M10" s="31">
        <f t="shared" si="4"/>
        <v>-10.616666666666674</v>
      </c>
      <c r="N10" s="32">
        <f t="shared" si="5"/>
        <v>-0.12089580565572222</v>
      </c>
    </row>
    <row r="11" spans="1:14" s="7" customFormat="1" ht="16.5">
      <c r="A11" s="24">
        <v>6</v>
      </c>
      <c r="B11" s="25" t="s">
        <v>20</v>
      </c>
      <c r="C11" s="26" t="e">
        <f t="shared" si="0"/>
        <v>#DIV/0!</v>
      </c>
      <c r="D11" s="27" t="e">
        <f t="shared" si="1"/>
        <v>#DIV/0!</v>
      </c>
      <c r="E11" s="27"/>
      <c r="F11" s="28" t="e">
        <f t="shared" si="2"/>
        <v>#DIV/0!</v>
      </c>
      <c r="G11" s="29" t="e">
        <f>#REF!</f>
        <v>#REF!</v>
      </c>
      <c r="H11" s="30" t="e">
        <f t="shared" si="3"/>
        <v>#DIV/0!</v>
      </c>
      <c r="I11" s="31">
        <f>'01.01.2017 г. (декабрь 2016 )'!AA10</f>
        <v>50.983333333333334</v>
      </c>
      <c r="J11" s="31">
        <f>'01.02.2017 г. (январь)'!AA10</f>
        <v>44.88333333333334</v>
      </c>
      <c r="K11" s="31">
        <f>'01.03.2017 г. (за февраль)'!AA10</f>
        <v>44.88333333333334</v>
      </c>
      <c r="L11" s="31">
        <f>'01.04.2017 г. (за март)'!AA10</f>
        <v>44.233333333333334</v>
      </c>
      <c r="M11" s="31">
        <f t="shared" si="4"/>
        <v>-6.75</v>
      </c>
      <c r="N11" s="32">
        <f t="shared" si="5"/>
        <v>-0.1323962079110821</v>
      </c>
    </row>
    <row r="12" spans="1:14" s="7" customFormat="1" ht="15.75" customHeight="1">
      <c r="A12" s="24">
        <v>7</v>
      </c>
      <c r="B12" s="25" t="s">
        <v>21</v>
      </c>
      <c r="C12" s="26" t="e">
        <f t="shared" si="0"/>
        <v>#DIV/0!</v>
      </c>
      <c r="D12" s="27"/>
      <c r="E12" s="27"/>
      <c r="F12" s="28" t="e">
        <f t="shared" si="2"/>
        <v>#DIV/0!</v>
      </c>
      <c r="G12" s="29" t="e">
        <f>#REF!</f>
        <v>#REF!</v>
      </c>
      <c r="H12" s="30" t="e">
        <f t="shared" si="3"/>
        <v>#DIV/0!</v>
      </c>
      <c r="I12" s="31">
        <f>'01.01.2017 г. (декабрь 2016 )'!AA11</f>
        <v>19.458333333333332</v>
      </c>
      <c r="J12" s="31">
        <f>'01.02.2017 г. (январь)'!AA11</f>
        <v>18.416666666666664</v>
      </c>
      <c r="K12" s="31">
        <f>'01.03.2017 г. (за февраль)'!AA11</f>
        <v>15.174999999999999</v>
      </c>
      <c r="L12" s="31">
        <f>'01.04.2017 г. (за март)'!AA11</f>
        <v>17.216666666666665</v>
      </c>
      <c r="M12" s="31">
        <f t="shared" si="4"/>
        <v>-2.241666666666667</v>
      </c>
      <c r="N12" s="32">
        <f t="shared" si="5"/>
        <v>-0.11520342612419698</v>
      </c>
    </row>
    <row r="13" spans="1:14" s="7" customFormat="1" ht="16.5">
      <c r="A13" s="24">
        <v>8</v>
      </c>
      <c r="B13" s="25" t="s">
        <v>22</v>
      </c>
      <c r="C13" s="26" t="e">
        <f t="shared" si="0"/>
        <v>#DIV/0!</v>
      </c>
      <c r="D13" s="27" t="e">
        <f>AVERAGE(#REF!)</f>
        <v>#REF!</v>
      </c>
      <c r="E13" s="27"/>
      <c r="F13" s="28" t="e">
        <f t="shared" si="2"/>
        <v>#DIV/0!</v>
      </c>
      <c r="G13" s="29" t="e">
        <f>#REF!</f>
        <v>#REF!</v>
      </c>
      <c r="H13" s="30" t="e">
        <f t="shared" si="3"/>
        <v>#DIV/0!</v>
      </c>
      <c r="I13" s="31">
        <f>'01.01.2017 г. (декабрь 2016 )'!AA12</f>
        <v>398.5666666666667</v>
      </c>
      <c r="J13" s="31">
        <f>'01.02.2017 г. (январь)'!AA12</f>
        <v>542.3166666666667</v>
      </c>
      <c r="K13" s="31">
        <f>'01.03.2017 г. (за февраль)'!AA12</f>
        <v>433.5666666666667</v>
      </c>
      <c r="L13" s="31">
        <f>'01.04.2017 г. (за март)'!AA12</f>
        <v>467.3166666666667</v>
      </c>
      <c r="M13" s="31">
        <f t="shared" si="4"/>
        <v>68.75</v>
      </c>
      <c r="N13" s="32">
        <f t="shared" si="5"/>
        <v>0.17249310027598885</v>
      </c>
    </row>
    <row r="14" spans="1:14" s="7" customFormat="1" ht="15.75" customHeight="1">
      <c r="A14" s="24">
        <v>9</v>
      </c>
      <c r="B14" s="25" t="s">
        <v>23</v>
      </c>
      <c r="C14" s="26" t="e">
        <f t="shared" si="0"/>
        <v>#DIV/0!</v>
      </c>
      <c r="D14" s="27"/>
      <c r="E14" s="27"/>
      <c r="F14" s="28" t="e">
        <f t="shared" si="2"/>
        <v>#DIV/0!</v>
      </c>
      <c r="G14" s="29" t="e">
        <f>#REF!</f>
        <v>#REF!</v>
      </c>
      <c r="H14" s="30" t="e">
        <f t="shared" si="3"/>
        <v>#DIV/0!</v>
      </c>
      <c r="I14" s="31">
        <f>'01.01.2017 г. (декабрь 2016 )'!AA13</f>
        <v>75.16666666666667</v>
      </c>
      <c r="J14" s="31">
        <f>'01.02.2017 г. (январь)'!AA13</f>
        <v>75.16666666666667</v>
      </c>
      <c r="K14" s="31">
        <f>'01.03.2017 г. (за февраль)'!AA13</f>
        <v>75.16666666666667</v>
      </c>
      <c r="L14" s="31">
        <f>'01.04.2017 г. (за март)'!AA13</f>
        <v>67.75</v>
      </c>
      <c r="M14" s="31">
        <f t="shared" si="4"/>
        <v>-7.416666666666671</v>
      </c>
      <c r="N14" s="32">
        <f t="shared" si="5"/>
        <v>-0.09866962305986704</v>
      </c>
    </row>
    <row r="15" spans="1:14" s="7" customFormat="1" ht="16.5">
      <c r="A15" s="24">
        <v>10</v>
      </c>
      <c r="B15" s="25" t="s">
        <v>24</v>
      </c>
      <c r="C15" s="26" t="e">
        <f t="shared" si="0"/>
        <v>#DIV/0!</v>
      </c>
      <c r="D15" s="27" t="e">
        <f aca="true" t="shared" si="6" ref="D15:D16">AVERAGE(C15:C15)</f>
        <v>#DIV/0!</v>
      </c>
      <c r="E15" s="27"/>
      <c r="F15" s="28" t="e">
        <f t="shared" si="2"/>
        <v>#DIV/0!</v>
      </c>
      <c r="G15" s="29" t="e">
        <f>#REF!</f>
        <v>#REF!</v>
      </c>
      <c r="H15" s="30" t="e">
        <f t="shared" si="3"/>
        <v>#DIV/0!</v>
      </c>
      <c r="I15" s="31">
        <f>'01.01.2017 г. (декабрь 2016 )'!AA14</f>
        <v>267.91666666666663</v>
      </c>
      <c r="J15" s="31">
        <f>'01.02.2017 г. (январь)'!AA14</f>
        <v>272.3666666666667</v>
      </c>
      <c r="K15" s="31">
        <f>'01.03.2017 г. (за февраль)'!AA14</f>
        <v>251.61666666666667</v>
      </c>
      <c r="L15" s="31">
        <f>'01.04.2017 г. (за март)'!AA14</f>
        <v>219.03333333333336</v>
      </c>
      <c r="M15" s="31">
        <f t="shared" si="4"/>
        <v>-48.88333333333327</v>
      </c>
      <c r="N15" s="32">
        <f t="shared" si="5"/>
        <v>-0.1824572317262828</v>
      </c>
    </row>
    <row r="16" spans="1:14" s="7" customFormat="1" ht="15.75" customHeight="1">
      <c r="A16" s="24">
        <v>11</v>
      </c>
      <c r="B16" s="25" t="s">
        <v>25</v>
      </c>
      <c r="C16" s="26" t="e">
        <f t="shared" si="0"/>
        <v>#DIV/0!</v>
      </c>
      <c r="D16" s="27" t="e">
        <f t="shared" si="6"/>
        <v>#DIV/0!</v>
      </c>
      <c r="E16" s="27"/>
      <c r="F16" s="28" t="e">
        <f t="shared" si="2"/>
        <v>#DIV/0!</v>
      </c>
      <c r="G16" s="29" t="e">
        <f>#REF!</f>
        <v>#REF!</v>
      </c>
      <c r="H16" s="30" t="e">
        <f t="shared" si="3"/>
        <v>#DIV/0!</v>
      </c>
      <c r="I16" s="31">
        <f>'01.01.2017 г. (декабрь 2016 )'!AA15</f>
        <v>310.95833333333337</v>
      </c>
      <c r="J16" s="31">
        <f>'01.02.2017 г. (январь)'!AA15</f>
        <v>298.79999999999995</v>
      </c>
      <c r="K16" s="31">
        <f>'01.03.2017 г. (за февраль)'!AA15</f>
        <v>291.04999999999995</v>
      </c>
      <c r="L16" s="31">
        <f>'01.04.2017 г. (за март)'!AA15</f>
        <v>314.29999999999995</v>
      </c>
      <c r="M16" s="31">
        <f t="shared" si="4"/>
        <v>3.3416666666665833</v>
      </c>
      <c r="N16" s="32">
        <f t="shared" si="5"/>
        <v>0.01074634865335633</v>
      </c>
    </row>
    <row r="17" spans="1:236" ht="16.5">
      <c r="A17" s="24">
        <v>12</v>
      </c>
      <c r="B17" s="25" t="s">
        <v>26</v>
      </c>
      <c r="C17" s="26" t="e">
        <f t="shared" si="0"/>
        <v>#DIV/0!</v>
      </c>
      <c r="D17" s="27"/>
      <c r="E17" s="27"/>
      <c r="F17" s="28" t="e">
        <f t="shared" si="2"/>
        <v>#DIV/0!</v>
      </c>
      <c r="G17" s="29" t="e">
        <f>#REF!</f>
        <v>#REF!</v>
      </c>
      <c r="H17" s="30" t="e">
        <f t="shared" si="3"/>
        <v>#DIV/0!</v>
      </c>
      <c r="I17" s="31">
        <f>'01.01.2017 г. (декабрь 2016 )'!AA16</f>
        <v>715.4416666666666</v>
      </c>
      <c r="J17" s="31">
        <f>'01.02.2017 г. (январь)'!AA16</f>
        <v>665.4209219858155</v>
      </c>
      <c r="K17" s="31">
        <f>'01.03.2017 г. (за февраль)'!AA16</f>
        <v>684.0333333333333</v>
      </c>
      <c r="L17" s="31">
        <f>'01.04.2017 г. (за март)'!AA16</f>
        <v>421.18333333333334</v>
      </c>
      <c r="M17" s="31">
        <f t="shared" si="4"/>
        <v>-294.25833333333327</v>
      </c>
      <c r="N17" s="32">
        <f t="shared" si="5"/>
        <v>-0.4112960525549485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</row>
    <row r="18" spans="1:236" ht="15.75" customHeight="1">
      <c r="A18" s="24">
        <v>13</v>
      </c>
      <c r="B18" s="25" t="s">
        <v>27</v>
      </c>
      <c r="C18" s="26" t="e">
        <f t="shared" si="0"/>
        <v>#DIV/0!</v>
      </c>
      <c r="D18" s="27" t="e">
        <f aca="true" t="shared" si="7" ref="D18:D21">AVERAGE(C18:C18)</f>
        <v>#DIV/0!</v>
      </c>
      <c r="E18" s="27"/>
      <c r="F18" s="28" t="e">
        <f t="shared" si="2"/>
        <v>#DIV/0!</v>
      </c>
      <c r="G18" s="29" t="e">
        <f>#REF!</f>
        <v>#REF!</v>
      </c>
      <c r="H18" s="30" t="e">
        <f t="shared" si="3"/>
        <v>#DIV/0!</v>
      </c>
      <c r="I18" s="31">
        <f>'01.01.2017 г. (декабрь 2016 )'!AA17</f>
        <v>382.125</v>
      </c>
      <c r="J18" s="31">
        <f>'01.02.2017 г. (январь)'!AA17</f>
        <v>435.25</v>
      </c>
      <c r="K18" s="31">
        <f>'01.03.2017 г. (за февраль)'!AA17</f>
        <v>435.25</v>
      </c>
      <c r="L18" s="31">
        <f>'01.04.2017 г. (за март)'!AA17</f>
        <v>435.25</v>
      </c>
      <c r="M18" s="31">
        <f t="shared" si="4"/>
        <v>53.125</v>
      </c>
      <c r="N18" s="32">
        <f t="shared" si="5"/>
        <v>0.13902518809290143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</row>
    <row r="19" spans="1:236" ht="16.5">
      <c r="A19" s="24">
        <v>14</v>
      </c>
      <c r="B19" s="25" t="s">
        <v>28</v>
      </c>
      <c r="C19" s="26" t="e">
        <f t="shared" si="0"/>
        <v>#DIV/0!</v>
      </c>
      <c r="D19" s="27" t="e">
        <f t="shared" si="7"/>
        <v>#DIV/0!</v>
      </c>
      <c r="E19" s="27"/>
      <c r="F19" s="28" t="e">
        <f t="shared" si="2"/>
        <v>#DIV/0!</v>
      </c>
      <c r="G19" s="29" t="e">
        <f>#REF!</f>
        <v>#REF!</v>
      </c>
      <c r="H19" s="30" t="e">
        <f t="shared" si="3"/>
        <v>#DIV/0!</v>
      </c>
      <c r="I19" s="31">
        <f>'01.01.2017 г. (декабрь 2016 )'!AA18</f>
        <v>349.85833333333335</v>
      </c>
      <c r="J19" s="31">
        <f>'01.02.2017 г. (январь)'!AA18</f>
        <v>302.9666666666667</v>
      </c>
      <c r="K19" s="31">
        <f>'01.03.2017 г. (за февраль)'!AA18</f>
        <v>320.7166666666667</v>
      </c>
      <c r="L19" s="31">
        <f>'01.04.2017 г. (за март)'!AA18</f>
        <v>332.59999999999997</v>
      </c>
      <c r="M19" s="31">
        <f t="shared" si="4"/>
        <v>-17.258333333333383</v>
      </c>
      <c r="N19" s="32">
        <f t="shared" si="5"/>
        <v>-0.0493294905080629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</row>
    <row r="20" spans="1:236" ht="16.5">
      <c r="A20" s="24">
        <v>15</v>
      </c>
      <c r="B20" s="25" t="s">
        <v>29</v>
      </c>
      <c r="C20" s="26" t="e">
        <f t="shared" si="0"/>
        <v>#DIV/0!</v>
      </c>
      <c r="D20" s="27" t="e">
        <f t="shared" si="7"/>
        <v>#DIV/0!</v>
      </c>
      <c r="E20" s="27"/>
      <c r="F20" s="28" t="e">
        <f t="shared" si="2"/>
        <v>#DIV/0!</v>
      </c>
      <c r="G20" s="29" t="e">
        <f>#REF!</f>
        <v>#REF!</v>
      </c>
      <c r="H20" s="30" t="e">
        <f t="shared" si="3"/>
        <v>#DIV/0!</v>
      </c>
      <c r="I20" s="31">
        <f>'01.01.2017 г. (декабрь 2016 )'!AA19</f>
        <v>188.66666666666669</v>
      </c>
      <c r="J20" s="31">
        <f>'01.02.2017 г. (январь)'!AA19</f>
        <v>184.96666666666664</v>
      </c>
      <c r="K20" s="31">
        <f>'01.03.2017 г. (за февраль)'!AA19</f>
        <v>185.05</v>
      </c>
      <c r="L20" s="31">
        <f>'01.04.2017 г. (за март)'!AA19</f>
        <v>186.63333333333333</v>
      </c>
      <c r="M20" s="31">
        <f t="shared" si="4"/>
        <v>-2.03333333333336</v>
      </c>
      <c r="N20" s="32">
        <f t="shared" si="5"/>
        <v>-0.010777385159010722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</row>
    <row r="21" spans="1:236" ht="16.5">
      <c r="A21" s="24">
        <v>16</v>
      </c>
      <c r="B21" s="25" t="s">
        <v>30</v>
      </c>
      <c r="C21" s="26" t="e">
        <f t="shared" si="0"/>
        <v>#DIV/0!</v>
      </c>
      <c r="D21" s="27" t="e">
        <f t="shared" si="7"/>
        <v>#DIV/0!</v>
      </c>
      <c r="E21" s="27"/>
      <c r="F21" s="28" t="e">
        <f t="shared" si="2"/>
        <v>#DIV/0!</v>
      </c>
      <c r="G21" s="29" t="e">
        <f>#REF!</f>
        <v>#REF!</v>
      </c>
      <c r="H21" s="30" t="e">
        <f t="shared" si="3"/>
        <v>#DIV/0!</v>
      </c>
      <c r="I21" s="31">
        <f>'01.01.2017 г. (декабрь 2016 )'!AA20</f>
        <v>286.4</v>
      </c>
      <c r="J21" s="31">
        <f>'01.02.2017 г. (январь)'!AA20</f>
        <v>230.01666666666668</v>
      </c>
      <c r="K21" s="31">
        <f>'01.03.2017 г. (за февраль)'!AA20</f>
        <v>285.6</v>
      </c>
      <c r="L21" s="31">
        <f>'01.04.2017 г. (за март)'!AA20</f>
        <v>223.19166666666666</v>
      </c>
      <c r="M21" s="31">
        <f t="shared" si="4"/>
        <v>-63.208333333333314</v>
      </c>
      <c r="N21" s="32">
        <f t="shared" si="5"/>
        <v>-0.22069948789571692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</row>
    <row r="22" spans="1:14" s="7" customFormat="1" ht="16.5">
      <c r="A22" s="24">
        <v>17</v>
      </c>
      <c r="B22" s="25" t="s">
        <v>31</v>
      </c>
      <c r="C22" s="26" t="e">
        <f t="shared" si="0"/>
        <v>#DIV/0!</v>
      </c>
      <c r="D22" s="27"/>
      <c r="E22" s="27"/>
      <c r="F22" s="28" t="e">
        <f t="shared" si="2"/>
        <v>#DIV/0!</v>
      </c>
      <c r="G22" s="29" t="e">
        <f>#REF!</f>
        <v>#REF!</v>
      </c>
      <c r="H22" s="30" t="e">
        <f t="shared" si="3"/>
        <v>#DIV/0!</v>
      </c>
      <c r="I22" s="31">
        <f>'01.01.2017 г. (декабрь 2016 )'!AA21</f>
        <v>348</v>
      </c>
      <c r="J22" s="31">
        <f>'01.02.2017 г. (январь)'!AA21</f>
        <v>442.39166666666665</v>
      </c>
      <c r="K22" s="31">
        <f>'01.03.2017 г. (за февраль)'!AA21</f>
        <v>491.3083333333333</v>
      </c>
      <c r="L22" s="31">
        <f>'01.04.2017 г. (за март)'!AA21</f>
        <v>423.95</v>
      </c>
      <c r="M22" s="31">
        <f t="shared" si="4"/>
        <v>75.94999999999999</v>
      </c>
      <c r="N22" s="32">
        <f t="shared" si="5"/>
        <v>0.21824712643678157</v>
      </c>
    </row>
    <row r="23" spans="1:14" s="7" customFormat="1" ht="16.5">
      <c r="A23" s="24">
        <v>18</v>
      </c>
      <c r="B23" s="25" t="s">
        <v>32</v>
      </c>
      <c r="C23" s="26" t="e">
        <f t="shared" si="0"/>
        <v>#DIV/0!</v>
      </c>
      <c r="D23" s="27"/>
      <c r="E23" s="27"/>
      <c r="F23" s="28" t="e">
        <f t="shared" si="2"/>
        <v>#DIV/0!</v>
      </c>
      <c r="G23" s="29" t="e">
        <f>#REF!</f>
        <v>#REF!</v>
      </c>
      <c r="H23" s="30" t="e">
        <f t="shared" si="3"/>
        <v>#DIV/0!</v>
      </c>
      <c r="I23" s="31">
        <f>'01.01.2017 г. (декабрь 2016 )'!AA22</f>
        <v>199.83333333333334</v>
      </c>
      <c r="J23" s="31">
        <f>'01.02.2017 г. (январь)'!AA22</f>
        <v>220.58333333333331</v>
      </c>
      <c r="K23" s="31">
        <f>'01.03.2017 г. (за февраль)'!AA22</f>
        <v>222</v>
      </c>
      <c r="L23" s="31">
        <f>'01.04.2017 г. (за март)'!AA22</f>
        <v>215.33333333333334</v>
      </c>
      <c r="M23" s="31">
        <f t="shared" si="4"/>
        <v>15.5</v>
      </c>
      <c r="N23" s="32">
        <f t="shared" si="5"/>
        <v>0.07756463719766482</v>
      </c>
    </row>
    <row r="24" spans="1:14" ht="16.5">
      <c r="A24" s="24">
        <v>19</v>
      </c>
      <c r="B24" s="25" t="s">
        <v>33</v>
      </c>
      <c r="C24" s="26" t="e">
        <f t="shared" si="0"/>
        <v>#DIV/0!</v>
      </c>
      <c r="D24" s="27" t="e">
        <f aca="true" t="shared" si="8" ref="D24:D35">AVERAGE(C24:C24)</f>
        <v>#DIV/0!</v>
      </c>
      <c r="E24" s="27"/>
      <c r="F24" s="28" t="e">
        <f t="shared" si="2"/>
        <v>#DIV/0!</v>
      </c>
      <c r="G24" s="29" t="e">
        <f>#REF!</f>
        <v>#REF!</v>
      </c>
      <c r="H24" s="30" t="e">
        <f t="shared" si="3"/>
        <v>#DIV/0!</v>
      </c>
      <c r="I24" s="31">
        <f>'01.01.2017 г. (декабрь 2016 )'!AA23</f>
        <v>64.16666666666666</v>
      </c>
      <c r="J24" s="31">
        <f>'01.02.2017 г. (январь)'!AA23</f>
        <v>71.75</v>
      </c>
      <c r="K24" s="31">
        <f>'01.03.2017 г. (за февраль)'!AA23</f>
        <v>70.75</v>
      </c>
      <c r="L24" s="31">
        <f>'01.04.2017 г. (за март)'!AA23</f>
        <v>72.95833333333334</v>
      </c>
      <c r="M24" s="31">
        <f t="shared" si="4"/>
        <v>8.791666666666686</v>
      </c>
      <c r="N24" s="32">
        <f t="shared" si="5"/>
        <v>0.13701298701298725</v>
      </c>
    </row>
    <row r="25" spans="1:14" ht="17.25" customHeight="1">
      <c r="A25" s="24">
        <v>20</v>
      </c>
      <c r="B25" s="25" t="s">
        <v>34</v>
      </c>
      <c r="C25" s="26" t="e">
        <f t="shared" si="0"/>
        <v>#DIV/0!</v>
      </c>
      <c r="D25" s="27" t="e">
        <f t="shared" si="8"/>
        <v>#DIV/0!</v>
      </c>
      <c r="E25" s="27"/>
      <c r="F25" s="28" t="e">
        <f t="shared" si="2"/>
        <v>#DIV/0!</v>
      </c>
      <c r="G25" s="29" t="e">
        <f>#REF!</f>
        <v>#REF!</v>
      </c>
      <c r="H25" s="30" t="e">
        <f t="shared" si="3"/>
        <v>#DIV/0!</v>
      </c>
      <c r="I25" s="31">
        <f>'01.01.2017 г. (декабрь 2016 )'!AA24</f>
        <v>47.40833333333333</v>
      </c>
      <c r="J25" s="31">
        <f>'01.02.2017 г. (январь)'!AA24</f>
        <v>47.40833333333333</v>
      </c>
      <c r="K25" s="31">
        <f>'01.03.2017 г. (за февраль)'!AA24</f>
        <v>47.40833333333333</v>
      </c>
      <c r="L25" s="31">
        <f>'01.04.2017 г. (за март)'!AA24</f>
        <v>47.575</v>
      </c>
      <c r="M25" s="31">
        <f t="shared" si="4"/>
        <v>0.1666666666666714</v>
      </c>
      <c r="N25" s="32">
        <f t="shared" si="5"/>
        <v>0.0035155563367903486</v>
      </c>
    </row>
    <row r="26" spans="1:14" ht="21" customHeight="1">
      <c r="A26" s="24">
        <v>21</v>
      </c>
      <c r="B26" s="25" t="s">
        <v>35</v>
      </c>
      <c r="C26" s="26" t="e">
        <f t="shared" si="0"/>
        <v>#DIV/0!</v>
      </c>
      <c r="D26" s="27" t="e">
        <f t="shared" si="8"/>
        <v>#DIV/0!</v>
      </c>
      <c r="E26" s="27"/>
      <c r="F26" s="28" t="e">
        <f t="shared" si="2"/>
        <v>#DIV/0!</v>
      </c>
      <c r="G26" s="29" t="e">
        <f>#REF!</f>
        <v>#REF!</v>
      </c>
      <c r="H26" s="30" t="e">
        <f t="shared" si="3"/>
        <v>#DIV/0!</v>
      </c>
      <c r="I26" s="31">
        <f>'01.01.2017 г. (декабрь 2016 )'!AA25</f>
        <v>44.7475</v>
      </c>
      <c r="J26" s="31">
        <f>'01.02.2017 г. (январь)'!AA25</f>
        <v>45.79166666666667</v>
      </c>
      <c r="K26" s="31">
        <f>'01.03.2017 г. (за февраль)'!AA25</f>
        <v>50.625</v>
      </c>
      <c r="L26" s="31">
        <f>'01.04.2017 г. (за март)'!AA25</f>
        <v>48.79166666666667</v>
      </c>
      <c r="M26" s="31">
        <f t="shared" si="4"/>
        <v>4.044166666666669</v>
      </c>
      <c r="N26" s="32">
        <f t="shared" si="5"/>
        <v>0.09037748850028882</v>
      </c>
    </row>
    <row r="27" spans="1:14" ht="18.75" customHeight="1">
      <c r="A27" s="24">
        <v>22</v>
      </c>
      <c r="B27" s="25" t="s">
        <v>36</v>
      </c>
      <c r="C27" s="26" t="e">
        <f t="shared" si="0"/>
        <v>#DIV/0!</v>
      </c>
      <c r="D27" s="27" t="e">
        <f t="shared" si="8"/>
        <v>#DIV/0!</v>
      </c>
      <c r="E27" s="27"/>
      <c r="F27" s="28" t="e">
        <f t="shared" si="2"/>
        <v>#DIV/0!</v>
      </c>
      <c r="G27" s="29" t="e">
        <f>#REF!</f>
        <v>#REF!</v>
      </c>
      <c r="H27" s="30" t="e">
        <f t="shared" si="3"/>
        <v>#DIV/0!</v>
      </c>
      <c r="I27" s="31">
        <f>'01.01.2017 г. (декабрь 2016 )'!AA26</f>
        <v>51.46666666666667</v>
      </c>
      <c r="J27" s="31">
        <f>'01.02.2017 г. (январь)'!AA26</f>
        <v>46.46666666666667</v>
      </c>
      <c r="K27" s="31">
        <f>'01.03.2017 г. (за февраль)'!AA26</f>
        <v>50.46666666666667</v>
      </c>
      <c r="L27" s="31">
        <f>'01.04.2017 г. (за март)'!AA26</f>
        <v>48.59166666666667</v>
      </c>
      <c r="M27" s="31">
        <f t="shared" si="4"/>
        <v>-2.875</v>
      </c>
      <c r="N27" s="32">
        <f t="shared" si="5"/>
        <v>-0.055861398963730546</v>
      </c>
    </row>
    <row r="28" spans="1:14" ht="16.5" customHeight="1">
      <c r="A28" s="24">
        <v>23</v>
      </c>
      <c r="B28" s="25" t="s">
        <v>37</v>
      </c>
      <c r="C28" s="26" t="e">
        <f t="shared" si="0"/>
        <v>#DIV/0!</v>
      </c>
      <c r="D28" s="27" t="e">
        <f t="shared" si="8"/>
        <v>#DIV/0!</v>
      </c>
      <c r="E28" s="27"/>
      <c r="F28" s="28" t="e">
        <f t="shared" si="2"/>
        <v>#DIV/0!</v>
      </c>
      <c r="G28" s="29" t="e">
        <f>#REF!</f>
        <v>#REF!</v>
      </c>
      <c r="H28" s="30" t="e">
        <f t="shared" si="3"/>
        <v>#DIV/0!</v>
      </c>
      <c r="I28" s="31">
        <f>'01.01.2017 г. (декабрь 2016 )'!AA27</f>
        <v>220.05</v>
      </c>
      <c r="J28" s="31">
        <f>'01.02.2017 г. (январь)'!AA27</f>
        <v>200.1</v>
      </c>
      <c r="K28" s="31">
        <f>'01.03.2017 г. (за февраль)'!AA27</f>
        <v>200.1</v>
      </c>
      <c r="L28" s="31">
        <f>'01.04.2017 г. (за март)'!AA27</f>
        <v>217.26666666666665</v>
      </c>
      <c r="M28" s="31">
        <f t="shared" si="4"/>
        <v>-2.78333333333336</v>
      </c>
      <c r="N28" s="32">
        <f t="shared" si="5"/>
        <v>-0.012648640460501515</v>
      </c>
    </row>
    <row r="29" spans="1:14" ht="18" customHeight="1">
      <c r="A29" s="24">
        <v>24</v>
      </c>
      <c r="B29" s="25" t="s">
        <v>38</v>
      </c>
      <c r="C29" s="26" t="e">
        <f t="shared" si="0"/>
        <v>#DIV/0!</v>
      </c>
      <c r="D29" s="27" t="e">
        <f t="shared" si="8"/>
        <v>#DIV/0!</v>
      </c>
      <c r="E29" s="27"/>
      <c r="F29" s="28" t="e">
        <f t="shared" si="2"/>
        <v>#DIV/0!</v>
      </c>
      <c r="G29" s="29" t="e">
        <f>#REF!</f>
        <v>#REF!</v>
      </c>
      <c r="H29" s="30" t="e">
        <f t="shared" si="3"/>
        <v>#DIV/0!</v>
      </c>
      <c r="I29" s="31">
        <f>'01.01.2017 г. (декабрь 2016 )'!AA28</f>
        <v>376.08333333333337</v>
      </c>
      <c r="J29" s="31">
        <f>'01.02.2017 г. (январь)'!AA28</f>
        <v>346.16666666666663</v>
      </c>
      <c r="K29" s="31">
        <f>'01.03.2017 г. (за февраль)'!AA28</f>
        <v>405.75</v>
      </c>
      <c r="L29" s="31">
        <f>'01.04.2017 г. (за март)'!AA28</f>
        <v>478.6666666666667</v>
      </c>
      <c r="M29" s="31">
        <f t="shared" si="4"/>
        <v>102.58333333333331</v>
      </c>
      <c r="N29" s="32">
        <f t="shared" si="5"/>
        <v>0.27276756038112104</v>
      </c>
    </row>
    <row r="30" spans="1:14" ht="15.75" customHeight="1">
      <c r="A30" s="24">
        <v>25</v>
      </c>
      <c r="B30" s="25" t="s">
        <v>39</v>
      </c>
      <c r="C30" s="26" t="e">
        <f t="shared" si="0"/>
        <v>#DIV/0!</v>
      </c>
      <c r="D30" s="27" t="e">
        <f t="shared" si="8"/>
        <v>#DIV/0!</v>
      </c>
      <c r="E30" s="27"/>
      <c r="F30" s="28" t="e">
        <f t="shared" si="2"/>
        <v>#DIV/0!</v>
      </c>
      <c r="G30" s="29" t="e">
        <f>#REF!</f>
        <v>#REF!</v>
      </c>
      <c r="H30" s="30" t="e">
        <f t="shared" si="3"/>
        <v>#DIV/0!</v>
      </c>
      <c r="I30" s="31">
        <f>'01.01.2017 г. (декабрь 2016 )'!AA29</f>
        <v>51.41666666666667</v>
      </c>
      <c r="J30" s="31">
        <f>'01.02.2017 г. (январь)'!AA29</f>
        <v>50</v>
      </c>
      <c r="K30" s="31">
        <f>'01.03.2017 г. (за февраль)'!AA29</f>
        <v>47.66666666666667</v>
      </c>
      <c r="L30" s="31">
        <f>'01.04.2017 г. (за март)'!AA29</f>
        <v>48.41666666666667</v>
      </c>
      <c r="M30" s="31">
        <f t="shared" si="4"/>
        <v>-3</v>
      </c>
      <c r="N30" s="32">
        <f t="shared" si="5"/>
        <v>-0.05834683954619124</v>
      </c>
    </row>
    <row r="31" spans="1:14" ht="16.5">
      <c r="A31" s="24">
        <v>26</v>
      </c>
      <c r="B31" s="25" t="s">
        <v>40</v>
      </c>
      <c r="C31" s="26" t="e">
        <f t="shared" si="0"/>
        <v>#DIV/0!</v>
      </c>
      <c r="D31" s="27" t="e">
        <f t="shared" si="8"/>
        <v>#DIV/0!</v>
      </c>
      <c r="E31" s="27"/>
      <c r="F31" s="28" t="e">
        <f t="shared" si="2"/>
        <v>#DIV/0!</v>
      </c>
      <c r="G31" s="29" t="e">
        <f>#REF!</f>
        <v>#REF!</v>
      </c>
      <c r="H31" s="30" t="e">
        <f t="shared" si="3"/>
        <v>#DIV/0!</v>
      </c>
      <c r="I31" s="31">
        <f>'01.01.2017 г. (декабрь 2016 )'!AA30</f>
        <v>109.04166666666666</v>
      </c>
      <c r="J31" s="31">
        <f>'01.02.2017 г. (январь)'!AA30</f>
        <v>105.91666666666666</v>
      </c>
      <c r="K31" s="31">
        <f>'01.03.2017 г. (за февраль)'!AA30</f>
        <v>105.54166666666666</v>
      </c>
      <c r="L31" s="31">
        <f>'01.04.2017 г. (за март)'!AA30</f>
        <v>112.70833333333333</v>
      </c>
      <c r="M31" s="31">
        <f t="shared" si="4"/>
        <v>3.6666666666666714</v>
      </c>
      <c r="N31" s="32">
        <f t="shared" si="5"/>
        <v>0.033626289644631324</v>
      </c>
    </row>
    <row r="32" spans="1:14" ht="15.75" customHeight="1">
      <c r="A32" s="24">
        <v>27</v>
      </c>
      <c r="B32" s="25" t="s">
        <v>41</v>
      </c>
      <c r="C32" s="26" t="e">
        <f t="shared" si="0"/>
        <v>#DIV/0!</v>
      </c>
      <c r="D32" s="27" t="e">
        <f t="shared" si="8"/>
        <v>#DIV/0!</v>
      </c>
      <c r="E32" s="27"/>
      <c r="F32" s="28" t="e">
        <f t="shared" si="2"/>
        <v>#DIV/0!</v>
      </c>
      <c r="G32" s="29" t="e">
        <f>#REF!</f>
        <v>#REF!</v>
      </c>
      <c r="H32" s="30" t="e">
        <f t="shared" si="3"/>
        <v>#DIV/0!</v>
      </c>
      <c r="I32" s="31">
        <f>'01.01.2017 г. (декабрь 2016 )'!AA31</f>
        <v>375.82500000000005</v>
      </c>
      <c r="J32" s="31">
        <f>'01.02.2017 г. (январь)'!AA31</f>
        <v>396.33333333333337</v>
      </c>
      <c r="K32" s="31">
        <f>'01.03.2017 г. (за февраль)'!AA31</f>
        <v>384.91666666666663</v>
      </c>
      <c r="L32" s="31">
        <f>'01.04.2017 г. (за март)'!AA31</f>
        <v>377.29166666666663</v>
      </c>
      <c r="M32" s="31">
        <f t="shared" si="4"/>
        <v>1.4666666666665833</v>
      </c>
      <c r="N32" s="32">
        <f t="shared" si="5"/>
        <v>0.003902525554890124</v>
      </c>
    </row>
    <row r="33" spans="1:14" s="2" customFormat="1" ht="15" customHeight="1">
      <c r="A33" s="33">
        <v>28</v>
      </c>
      <c r="B33" s="34" t="s">
        <v>42</v>
      </c>
      <c r="C33" s="26" t="e">
        <f t="shared" si="0"/>
        <v>#DIV/0!</v>
      </c>
      <c r="D33" s="27" t="e">
        <f t="shared" si="8"/>
        <v>#DIV/0!</v>
      </c>
      <c r="E33" s="27" t="e">
        <f aca="true" t="shared" si="9" ref="E33:E44">AVERAGE(D33:D33)</f>
        <v>#DIV/0!</v>
      </c>
      <c r="F33" s="28" t="e">
        <f t="shared" si="2"/>
        <v>#DIV/0!</v>
      </c>
      <c r="G33" s="29" t="e">
        <f>#REF!</f>
        <v>#REF!</v>
      </c>
      <c r="H33" s="30" t="e">
        <f t="shared" si="3"/>
        <v>#DIV/0!</v>
      </c>
      <c r="I33" s="31">
        <f>'01.01.2017 г. (декабрь 2016 )'!AA32</f>
        <v>20.227777777777778</v>
      </c>
      <c r="J33" s="31">
        <f>'01.02.2017 г. (январь)'!AA32</f>
        <v>20.516666666666666</v>
      </c>
      <c r="K33" s="31">
        <f>'01.03.2017 г. (за февраль)'!AA32</f>
        <v>20.311111111111114</v>
      </c>
      <c r="L33" s="31">
        <f>'01.04.2017 г. (за март)'!AA32</f>
        <v>23.538888888888888</v>
      </c>
      <c r="M33" s="31">
        <f t="shared" si="4"/>
        <v>3.31111111111111</v>
      </c>
      <c r="N33" s="32">
        <f t="shared" si="5"/>
        <v>0.16369129360065915</v>
      </c>
    </row>
    <row r="34" spans="1:14" s="2" customFormat="1" ht="15.75" customHeight="1">
      <c r="A34" s="33">
        <v>29</v>
      </c>
      <c r="B34" s="34" t="s">
        <v>43</v>
      </c>
      <c r="C34" s="26" t="e">
        <f t="shared" si="0"/>
        <v>#DIV/0!</v>
      </c>
      <c r="D34" s="27" t="e">
        <f t="shared" si="8"/>
        <v>#DIV/0!</v>
      </c>
      <c r="E34" s="27" t="e">
        <f t="shared" si="9"/>
        <v>#DIV/0!</v>
      </c>
      <c r="F34" s="28" t="e">
        <f t="shared" si="2"/>
        <v>#DIV/0!</v>
      </c>
      <c r="G34" s="29" t="e">
        <f>#REF!</f>
        <v>#REF!</v>
      </c>
      <c r="H34" s="30" t="e">
        <f t="shared" si="3"/>
        <v>#DIV/0!</v>
      </c>
      <c r="I34" s="31">
        <f>'01.01.2017 г. (декабрь 2016 )'!AA33</f>
        <v>29.494444444444444</v>
      </c>
      <c r="J34" s="31">
        <f>'01.02.2017 г. (январь)'!AA33</f>
        <v>29.944444444444446</v>
      </c>
      <c r="K34" s="31">
        <f>'01.03.2017 г. (за февраль)'!AA33</f>
        <v>31.277777777777782</v>
      </c>
      <c r="L34" s="31">
        <f>'01.04.2017 г. (за март)'!AA33</f>
        <v>28.961111111111112</v>
      </c>
      <c r="M34" s="31">
        <f t="shared" si="4"/>
        <v>-0.5333333333333314</v>
      </c>
      <c r="N34" s="32">
        <f t="shared" si="5"/>
        <v>-0.018082501412695406</v>
      </c>
    </row>
    <row r="35" spans="1:14" s="2" customFormat="1" ht="15" customHeight="1">
      <c r="A35" s="33">
        <v>30</v>
      </c>
      <c r="B35" s="34" t="s">
        <v>44</v>
      </c>
      <c r="C35" s="26" t="e">
        <f t="shared" si="0"/>
        <v>#DIV/0!</v>
      </c>
      <c r="D35" s="27" t="e">
        <f t="shared" si="8"/>
        <v>#DIV/0!</v>
      </c>
      <c r="E35" s="27" t="e">
        <f t="shared" si="9"/>
        <v>#DIV/0!</v>
      </c>
      <c r="F35" s="28" t="e">
        <f t="shared" si="2"/>
        <v>#DIV/0!</v>
      </c>
      <c r="G35" s="29" t="e">
        <f>#REF!</f>
        <v>#REF!</v>
      </c>
      <c r="H35" s="30" t="e">
        <f t="shared" si="3"/>
        <v>#DIV/0!</v>
      </c>
      <c r="I35" s="31">
        <f>'01.01.2017 г. (декабрь 2016 )'!AA34</f>
        <v>24.972222222222225</v>
      </c>
      <c r="J35" s="31">
        <f>'01.02.2017 г. (январь)'!AA34</f>
        <v>22.349999999999998</v>
      </c>
      <c r="K35" s="31">
        <f>'01.03.2017 г. (за февраль)'!AA34</f>
        <v>22.311111111111114</v>
      </c>
      <c r="L35" s="31">
        <f>'01.04.2017 г. (за март)'!AA34</f>
        <v>28.061111111111114</v>
      </c>
      <c r="M35" s="31">
        <f t="shared" si="4"/>
        <v>3.0888888888888886</v>
      </c>
      <c r="N35" s="32">
        <f t="shared" si="5"/>
        <v>0.12369299221357055</v>
      </c>
    </row>
    <row r="36" spans="1:14" s="2" customFormat="1" ht="17.25" customHeight="1">
      <c r="A36" s="33">
        <v>31</v>
      </c>
      <c r="B36" s="34" t="s">
        <v>45</v>
      </c>
      <c r="C36" s="26" t="e">
        <f t="shared" si="0"/>
        <v>#DIV/0!</v>
      </c>
      <c r="D36" s="27"/>
      <c r="E36" s="27" t="e">
        <f t="shared" si="9"/>
        <v>#DIV/0!</v>
      </c>
      <c r="F36" s="28" t="e">
        <f t="shared" si="2"/>
        <v>#DIV/0!</v>
      </c>
      <c r="G36" s="29" t="e">
        <f>#REF!</f>
        <v>#REF!</v>
      </c>
      <c r="H36" s="30" t="e">
        <f t="shared" si="3"/>
        <v>#DIV/0!</v>
      </c>
      <c r="I36" s="31">
        <f>'01.01.2017 г. (декабрь 2016 )'!AA35</f>
        <v>31.73333333333333</v>
      </c>
      <c r="J36" s="31">
        <f>'01.02.2017 г. (январь)'!AA35</f>
        <v>32.51111111111111</v>
      </c>
      <c r="K36" s="31">
        <f>'01.03.2017 г. (за февраль)'!AA35</f>
        <v>31.372222222222224</v>
      </c>
      <c r="L36" s="31">
        <f>'01.04.2017 г. (за март)'!AA35</f>
        <v>30.03888888888889</v>
      </c>
      <c r="M36" s="31">
        <f t="shared" si="4"/>
        <v>-1.6944444444444393</v>
      </c>
      <c r="N36" s="32">
        <f t="shared" si="5"/>
        <v>-0.05339635854341718</v>
      </c>
    </row>
    <row r="37" spans="1:14" s="2" customFormat="1" ht="18" customHeight="1">
      <c r="A37" s="33">
        <v>32</v>
      </c>
      <c r="B37" s="34" t="s">
        <v>46</v>
      </c>
      <c r="C37" s="26" t="e">
        <f t="shared" si="0"/>
        <v>#DIV/0!</v>
      </c>
      <c r="D37" s="27"/>
      <c r="E37" s="27" t="e">
        <f t="shared" si="9"/>
        <v>#DIV/0!</v>
      </c>
      <c r="F37" s="28" t="e">
        <f t="shared" si="2"/>
        <v>#DIV/0!</v>
      </c>
      <c r="G37" s="29" t="e">
        <f>#REF!</f>
        <v>#REF!</v>
      </c>
      <c r="H37" s="30" t="e">
        <f t="shared" si="3"/>
        <v>#DIV/0!</v>
      </c>
      <c r="I37" s="31">
        <f>'01.01.2017 г. (декабрь 2016 )'!AA36</f>
        <v>136.67222222222222</v>
      </c>
      <c r="J37" s="31">
        <f>'01.02.2017 г. (январь)'!AA36</f>
        <v>164.05</v>
      </c>
      <c r="K37" s="31">
        <f>'01.03.2017 г. (за февраль)'!AA36</f>
        <v>190.55555555555554</v>
      </c>
      <c r="L37" s="31">
        <f>'01.04.2017 г. (за март)'!AA36</f>
        <v>163.0277777777778</v>
      </c>
      <c r="M37" s="31">
        <f t="shared" si="4"/>
        <v>26.355555555555583</v>
      </c>
      <c r="N37" s="32">
        <f t="shared" si="5"/>
        <v>0.19283768952481628</v>
      </c>
    </row>
    <row r="38" spans="1:14" s="2" customFormat="1" ht="17.25" customHeight="1">
      <c r="A38" s="33">
        <v>33</v>
      </c>
      <c r="B38" s="34" t="s">
        <v>47</v>
      </c>
      <c r="C38" s="26" t="e">
        <f t="shared" si="0"/>
        <v>#DIV/0!</v>
      </c>
      <c r="D38" s="27"/>
      <c r="E38" s="27" t="e">
        <f t="shared" si="9"/>
        <v>#DIV/0!</v>
      </c>
      <c r="F38" s="28" t="e">
        <f t="shared" si="2"/>
        <v>#DIV/0!</v>
      </c>
      <c r="G38" s="29" t="e">
        <f>#REF!</f>
        <v>#REF!</v>
      </c>
      <c r="H38" s="30" t="e">
        <f t="shared" si="3"/>
        <v>#DIV/0!</v>
      </c>
      <c r="I38" s="31">
        <f>'01.01.2017 г. (декабрь 2016 )'!AA37</f>
        <v>147.83333333333334</v>
      </c>
      <c r="J38" s="31">
        <f>'01.02.2017 г. (январь)'!AA37</f>
        <v>192.875</v>
      </c>
      <c r="K38" s="31">
        <f>'01.03.2017 г. (за февраль)'!AA37</f>
        <v>166.08333333333334</v>
      </c>
      <c r="L38" s="31">
        <f>'01.04.2017 г. (за март)'!AA37</f>
        <v>153.08333333333334</v>
      </c>
      <c r="M38" s="31">
        <f t="shared" si="4"/>
        <v>5.25</v>
      </c>
      <c r="N38" s="32">
        <f t="shared" si="5"/>
        <v>0.03551296505073287</v>
      </c>
    </row>
    <row r="39" spans="1:14" s="2" customFormat="1" ht="15.75" customHeight="1">
      <c r="A39" s="33">
        <v>34</v>
      </c>
      <c r="B39" s="34" t="s">
        <v>48</v>
      </c>
      <c r="C39" s="26" t="e">
        <f t="shared" si="0"/>
        <v>#DIV/0!</v>
      </c>
      <c r="D39" s="27"/>
      <c r="E39" s="27" t="e">
        <f t="shared" si="9"/>
        <v>#DIV/0!</v>
      </c>
      <c r="F39" s="28" t="e">
        <f t="shared" si="2"/>
        <v>#DIV/0!</v>
      </c>
      <c r="G39" s="29" t="e">
        <f>#REF!</f>
        <v>#REF!</v>
      </c>
      <c r="H39" s="30" t="e">
        <f t="shared" si="3"/>
        <v>#DIV/0!</v>
      </c>
      <c r="I39" s="31">
        <f>'01.01.2017 г. (декабрь 2016 )'!AA38</f>
        <v>200.375</v>
      </c>
      <c r="J39" s="31">
        <f>'01.02.2017 г. (январь)'!AA38</f>
        <v>240.41666666666666</v>
      </c>
      <c r="K39" s="31">
        <f>'01.03.2017 г. (за февраль)'!AA38</f>
        <v>280.16666666666663</v>
      </c>
      <c r="L39" s="31">
        <f>'01.04.2017 г. (за март)'!AA38</f>
        <v>273.83333333333337</v>
      </c>
      <c r="M39" s="31">
        <f t="shared" si="4"/>
        <v>73.45833333333337</v>
      </c>
      <c r="N39" s="32">
        <f t="shared" si="5"/>
        <v>0.36660428363485154</v>
      </c>
    </row>
    <row r="40" spans="1:14" s="2" customFormat="1" ht="15.75" customHeight="1">
      <c r="A40" s="33">
        <v>35</v>
      </c>
      <c r="B40" s="34" t="s">
        <v>49</v>
      </c>
      <c r="C40" s="26" t="e">
        <f t="shared" si="0"/>
        <v>#DIV/0!</v>
      </c>
      <c r="D40" s="27" t="e">
        <f>AVERAGE(#REF!)</f>
        <v>#REF!</v>
      </c>
      <c r="E40" s="27" t="e">
        <f t="shared" si="9"/>
        <v>#REF!</v>
      </c>
      <c r="F40" s="28" t="e">
        <f t="shared" si="2"/>
        <v>#DIV/0!</v>
      </c>
      <c r="G40" s="29" t="e">
        <f>#REF!</f>
        <v>#REF!</v>
      </c>
      <c r="H40" s="30" t="e">
        <f t="shared" si="3"/>
        <v>#DIV/0!</v>
      </c>
      <c r="I40" s="31">
        <f>'01.01.2017 г. (декабрь 2016 )'!AA39</f>
        <v>90.33888888888889</v>
      </c>
      <c r="J40" s="31">
        <f>'01.02.2017 г. (январь)'!AA39</f>
        <v>89.47777777777777</v>
      </c>
      <c r="K40" s="31">
        <f>'01.03.2017 г. (за февраль)'!AA39</f>
        <v>95.14444444444445</v>
      </c>
      <c r="L40" s="31">
        <f>'01.04.2017 г. (за март)'!AA39</f>
        <v>87.61666666666667</v>
      </c>
      <c r="M40" s="31">
        <f t="shared" si="4"/>
        <v>-2.7222222222222143</v>
      </c>
      <c r="N40" s="32">
        <f t="shared" si="5"/>
        <v>-0.03013344812742136</v>
      </c>
    </row>
    <row r="41" spans="1:14" s="2" customFormat="1" ht="18.75" customHeight="1">
      <c r="A41" s="33">
        <v>36</v>
      </c>
      <c r="B41" s="34" t="s">
        <v>50</v>
      </c>
      <c r="C41" s="26" t="e">
        <f t="shared" si="0"/>
        <v>#DIV/0!</v>
      </c>
      <c r="D41" s="27"/>
      <c r="E41" s="27" t="e">
        <f t="shared" si="9"/>
        <v>#DIV/0!</v>
      </c>
      <c r="F41" s="28" t="e">
        <f t="shared" si="2"/>
        <v>#DIV/0!</v>
      </c>
      <c r="G41" s="29" t="e">
        <f>#REF!</f>
        <v>#REF!</v>
      </c>
      <c r="H41" s="30" t="e">
        <f t="shared" si="3"/>
        <v>#DIV/0!</v>
      </c>
      <c r="I41" s="31">
        <f>'01.01.2017 г. (декабрь 2016 )'!AA40</f>
        <v>90.29166666666666</v>
      </c>
      <c r="J41" s="31">
        <f>'01.02.2017 г. (январь)'!AA40</f>
        <v>91.06111111111112</v>
      </c>
      <c r="K41" s="31">
        <f>'01.03.2017 г. (за февраль)'!AA40</f>
        <v>88.57777777777778</v>
      </c>
      <c r="L41" s="31">
        <f>'01.04.2017 г. (за март)'!AA40</f>
        <v>88.43888888888888</v>
      </c>
      <c r="M41" s="31">
        <f t="shared" si="4"/>
        <v>-1.8527777777777743</v>
      </c>
      <c r="N41" s="32">
        <f t="shared" si="5"/>
        <v>-0.020519920012305737</v>
      </c>
    </row>
    <row r="42" spans="1:14" s="2" customFormat="1" ht="15.75" customHeight="1">
      <c r="A42" s="33">
        <v>37</v>
      </c>
      <c r="B42" s="34" t="s">
        <v>51</v>
      </c>
      <c r="C42" s="26" t="e">
        <f t="shared" si="0"/>
        <v>#DIV/0!</v>
      </c>
      <c r="D42" s="27"/>
      <c r="E42" s="27" t="e">
        <f t="shared" si="9"/>
        <v>#DIV/0!</v>
      </c>
      <c r="F42" s="28" t="e">
        <f t="shared" si="2"/>
        <v>#DIV/0!</v>
      </c>
      <c r="G42" s="29" t="e">
        <f>#REF!</f>
        <v>#REF!</v>
      </c>
      <c r="H42" s="30" t="e">
        <f t="shared" si="3"/>
        <v>#DIV/0!</v>
      </c>
      <c r="I42" s="31">
        <f>'01.01.2017 г. (декабрь 2016 )'!AA41</f>
        <v>194.54166666666669</v>
      </c>
      <c r="J42" s="31">
        <f>'01.02.2017 г. (январь)'!AA41</f>
        <v>261.875</v>
      </c>
      <c r="K42" s="31">
        <f>'01.03.2017 г. (за февраль)'!AA41</f>
        <v>293.66666666666663</v>
      </c>
      <c r="L42" s="31">
        <f>'01.04.2017 г. (за март)'!AA41</f>
        <v>247.41666666666666</v>
      </c>
      <c r="M42" s="31">
        <f t="shared" si="4"/>
        <v>52.87499999999997</v>
      </c>
      <c r="N42" s="32">
        <f t="shared" si="5"/>
        <v>0.2717926750910258</v>
      </c>
    </row>
    <row r="43" spans="1:14" s="2" customFormat="1" ht="17.25" customHeight="1">
      <c r="A43" s="33">
        <v>38</v>
      </c>
      <c r="B43" s="34" t="s">
        <v>52</v>
      </c>
      <c r="C43" s="26" t="e">
        <f t="shared" si="0"/>
        <v>#DIV/0!</v>
      </c>
      <c r="D43" s="27" t="e">
        <f>AVERAGE(#REF!)</f>
        <v>#REF!</v>
      </c>
      <c r="E43" s="27" t="e">
        <f t="shared" si="9"/>
        <v>#REF!</v>
      </c>
      <c r="F43" s="28" t="e">
        <f t="shared" si="2"/>
        <v>#DIV/0!</v>
      </c>
      <c r="G43" s="29" t="e">
        <f>#REF!</f>
        <v>#REF!</v>
      </c>
      <c r="H43" s="30" t="e">
        <f t="shared" si="3"/>
        <v>#DIV/0!</v>
      </c>
      <c r="I43" s="31">
        <f>'01.01.2017 г. (декабрь 2016 )'!AA42</f>
        <v>112.3888888888889</v>
      </c>
      <c r="J43" s="31">
        <f>'01.02.2017 г. (январь)'!AA42</f>
        <v>88.5</v>
      </c>
      <c r="K43" s="31">
        <f>'01.03.2017 г. (за февраль)'!AA42</f>
        <v>88.08888888888889</v>
      </c>
      <c r="L43" s="31">
        <f>'01.04.2017 г. (за март)'!AA42</f>
        <v>79.97777777777777</v>
      </c>
      <c r="M43" s="31">
        <f t="shared" si="4"/>
        <v>-32.411111111111126</v>
      </c>
      <c r="N43" s="32">
        <f t="shared" si="5"/>
        <v>-0.28838358872960956</v>
      </c>
    </row>
    <row r="44" spans="1:14" s="2" customFormat="1" ht="15.75" customHeight="1">
      <c r="A44" s="33">
        <v>39</v>
      </c>
      <c r="B44" s="34" t="s">
        <v>53</v>
      </c>
      <c r="C44" s="26" t="e">
        <f t="shared" si="0"/>
        <v>#DIV/0!</v>
      </c>
      <c r="D44" s="27"/>
      <c r="E44" s="27" t="e">
        <f t="shared" si="9"/>
        <v>#DIV/0!</v>
      </c>
      <c r="F44" s="28" t="e">
        <f t="shared" si="2"/>
        <v>#DIV/0!</v>
      </c>
      <c r="G44" s="29" t="e">
        <f>#REF!</f>
        <v>#REF!</v>
      </c>
      <c r="H44" s="30" t="e">
        <f t="shared" si="3"/>
        <v>#DIV/0!</v>
      </c>
      <c r="I44" s="31">
        <f>'01.01.2017 г. (декабрь 2016 )'!AA43</f>
        <v>129.05555555555554</v>
      </c>
      <c r="J44" s="31">
        <f>'01.02.2017 г. (январь)'!AA43</f>
        <v>109.1388888888889</v>
      </c>
      <c r="K44" s="31">
        <f>'01.03.2017 г. (за февраль)'!AA43</f>
        <v>107.35555555555555</v>
      </c>
      <c r="L44" s="31">
        <f>'01.04.2017 г. (за март)'!AA43</f>
        <v>100.72222222222223</v>
      </c>
      <c r="M44" s="31">
        <f t="shared" si="4"/>
        <v>-28.333333333333314</v>
      </c>
      <c r="N44" s="32">
        <f t="shared" si="5"/>
        <v>-0.21954369349978464</v>
      </c>
    </row>
    <row r="45" spans="1:14" s="2" customFormat="1" ht="18.75" customHeight="1">
      <c r="A45" s="33">
        <v>40</v>
      </c>
      <c r="B45" s="34" t="s">
        <v>54</v>
      </c>
      <c r="C45" s="26" t="e">
        <f t="shared" si="0"/>
        <v>#DIV/0!</v>
      </c>
      <c r="D45" s="27" t="e">
        <f>AVERAGE(#REF!)</f>
        <v>#REF!</v>
      </c>
      <c r="E45" s="27"/>
      <c r="F45" s="28" t="e">
        <f t="shared" si="2"/>
        <v>#DIV/0!</v>
      </c>
      <c r="G45" s="29" t="e">
        <f>#REF!</f>
        <v>#REF!</v>
      </c>
      <c r="H45" s="30" t="e">
        <f t="shared" si="3"/>
        <v>#DIV/0!</v>
      </c>
      <c r="I45" s="31">
        <f>'01.01.2017 г. (декабрь 2016 )'!AA44</f>
        <v>63.06666666666666</v>
      </c>
      <c r="J45" s="31">
        <f>'01.02.2017 г. (январь)'!AA44</f>
        <v>57.8</v>
      </c>
      <c r="K45" s="31">
        <f>'01.03.2017 г. (за февраль)'!AA44</f>
        <v>51.8</v>
      </c>
      <c r="L45" s="31">
        <f>'01.04.2017 г. (за март)'!AA44</f>
        <v>52.400000000000006</v>
      </c>
      <c r="M45" s="31">
        <f t="shared" si="4"/>
        <v>-10.666666666666657</v>
      </c>
      <c r="N45" s="32">
        <f t="shared" si="5"/>
        <v>-0.16913319238900615</v>
      </c>
    </row>
    <row r="46" spans="1:14" ht="18" customHeight="1">
      <c r="A46" s="35"/>
      <c r="B46" s="36" t="s">
        <v>55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5" customHeight="1">
      <c r="A47" s="35"/>
      <c r="B47" s="36" t="s">
        <v>56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5.75" customHeight="1">
      <c r="A48" s="35"/>
      <c r="B48" s="36" t="s">
        <v>57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42" customHeight="1">
      <c r="A49" s="35"/>
      <c r="B49" s="36" t="s">
        <v>58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31.5" customHeight="1">
      <c r="A50" s="35"/>
      <c r="B50" s="36" t="s">
        <v>59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7.25" customHeight="1">
      <c r="A51" s="35"/>
      <c r="B51" s="36" t="s">
        <v>60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31.5" customHeight="1">
      <c r="A52" s="35"/>
      <c r="B52" s="36" t="s">
        <v>61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</sheetData>
  <sheetProtection selectLockedCells="1" selectUnlockedCells="1"/>
  <mergeCells count="19">
    <mergeCell ref="A1:N1"/>
    <mergeCell ref="A2:N2"/>
    <mergeCell ref="A3:A5"/>
    <mergeCell ref="B3:B5"/>
    <mergeCell ref="I3:L4"/>
    <mergeCell ref="M3:N4"/>
    <mergeCell ref="C4:C5"/>
    <mergeCell ref="D4:D5"/>
    <mergeCell ref="E4:E5"/>
    <mergeCell ref="F4:F5"/>
    <mergeCell ref="G4:G5"/>
    <mergeCell ref="H4:H5"/>
    <mergeCell ref="B46:N46"/>
    <mergeCell ref="B47:N47"/>
    <mergeCell ref="B48:N48"/>
    <mergeCell ref="B49:N49"/>
    <mergeCell ref="B50:N50"/>
    <mergeCell ref="B51:N51"/>
    <mergeCell ref="B52:N52"/>
  </mergeCells>
  <printOptions/>
  <pageMargins left="0.6034722222222222" right="0.22916666666666666" top="0.21944444444444444" bottom="0.23472222222222222" header="0.5118055555555555" footer="0.5118055555555555"/>
  <pageSetup horizontalDpi="300" verticalDpi="3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1"/>
  <sheetViews>
    <sheetView zoomScale="85" zoomScaleNormal="85" workbookViewId="0" topLeftCell="A2">
      <pane xSplit="2" ySplit="1" topLeftCell="F3" activePane="bottomRight" state="frozen"/>
      <selection pane="topLeft" activeCell="A2" sqref="A2"/>
      <selection pane="topRight" activeCell="F2" sqref="F2"/>
      <selection pane="bottomLeft" activeCell="A3" sqref="A3"/>
      <selection pane="bottomRight" activeCell="F5" sqref="F5"/>
    </sheetView>
  </sheetViews>
  <sheetFormatPr defaultColWidth="9.140625" defaultRowHeight="12.75" outlineLevelCol="1"/>
  <cols>
    <col min="1" max="1" width="6.421875" style="1" customWidth="1"/>
    <col min="2" max="2" width="47.8515625" style="1" customWidth="1"/>
    <col min="3" max="3" width="12.7109375" style="2" customWidth="1"/>
    <col min="4" max="4" width="13.00390625" style="2" customWidth="1"/>
    <col min="5" max="5" width="12.140625" style="2" customWidth="1"/>
    <col min="6" max="6" width="12.28125" style="2" customWidth="1"/>
    <col min="7" max="7" width="14.7109375" style="2" customWidth="1"/>
    <col min="8" max="8" width="12.140625" style="2" customWidth="1"/>
    <col min="9" max="9" width="11.140625" style="2" customWidth="1"/>
    <col min="10" max="10" width="10.421875" style="2" customWidth="1"/>
    <col min="11" max="11" width="11.140625" style="2" customWidth="1"/>
    <col min="12" max="12" width="9.57421875" style="2" customWidth="1"/>
    <col min="13" max="13" width="11.00390625" style="2" customWidth="1"/>
    <col min="14" max="14" width="10.421875" style="2" customWidth="1"/>
    <col min="15" max="15" width="10.28125" style="2" customWidth="1"/>
    <col min="16" max="16" width="10.421875" style="2" customWidth="1"/>
    <col min="17" max="17" width="9.421875" style="2" customWidth="1"/>
    <col min="18" max="18" width="0" style="2" hidden="1" customWidth="1" outlineLevel="1"/>
    <col min="19" max="20" width="0" style="3" hidden="1" customWidth="1" outlineLevel="1"/>
    <col min="21" max="21" width="0" style="4" hidden="1" customWidth="1" outlineLevel="1"/>
    <col min="22" max="22" width="0" style="3" hidden="1" customWidth="1" outlineLevel="1"/>
    <col min="23" max="23" width="0" style="2" hidden="1" customWidth="1" outlineLevel="1"/>
    <col min="24" max="24" width="12.57421875" style="2" customWidth="1" outlineLevel="1"/>
    <col min="25" max="25" width="10.28125" style="2" customWidth="1" outlineLevel="1"/>
    <col min="26" max="26" width="11.00390625" style="2" customWidth="1" outlineLevel="1"/>
    <col min="27" max="27" width="11.8515625" style="2" customWidth="1" outlineLevel="1"/>
    <col min="28" max="28" width="11.57421875" style="2" customWidth="1" outlineLevel="1"/>
    <col min="29" max="29" width="12.140625" style="2" customWidth="1" outlineLevel="1"/>
    <col min="30" max="30" width="8.7109375" style="2" customWidth="1"/>
    <col min="31" max="255" width="8.7109375" style="1" customWidth="1"/>
    <col min="256" max="16384" width="8.7109375" style="0" customWidth="1"/>
  </cols>
  <sheetData>
    <row r="1" spans="1:30" s="7" customFormat="1" ht="32.25" customHeight="1">
      <c r="A1" s="37"/>
      <c r="B1" s="38" t="s">
        <v>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10"/>
      <c r="S1" s="11"/>
      <c r="T1" s="11"/>
      <c r="U1" s="12"/>
      <c r="V1" s="13"/>
      <c r="W1" s="14"/>
      <c r="X1" s="14"/>
      <c r="Y1" s="14"/>
      <c r="Z1" s="14"/>
      <c r="AA1" s="14"/>
      <c r="AB1" s="14"/>
      <c r="AC1" s="14"/>
      <c r="AD1" s="14"/>
    </row>
    <row r="2" spans="1:30" s="17" customFormat="1" ht="36.75" customHeight="1">
      <c r="A2" s="8" t="s">
        <v>2</v>
      </c>
      <c r="B2" s="9" t="s">
        <v>3</v>
      </c>
      <c r="C2" s="39" t="s">
        <v>62</v>
      </c>
      <c r="D2" s="39"/>
      <c r="E2" s="39"/>
      <c r="F2" s="39"/>
      <c r="G2" s="39"/>
      <c r="H2" s="39"/>
      <c r="I2" s="39"/>
      <c r="J2" s="40" t="s">
        <v>63</v>
      </c>
      <c r="K2" s="40"/>
      <c r="L2" s="40"/>
      <c r="M2" s="41" t="s">
        <v>64</v>
      </c>
      <c r="N2" s="41"/>
      <c r="O2" s="41"/>
      <c r="P2" s="41"/>
      <c r="Q2" s="41"/>
      <c r="R2" s="10"/>
      <c r="S2" s="11"/>
      <c r="T2" s="11"/>
      <c r="U2" s="12"/>
      <c r="V2" s="13"/>
      <c r="W2" s="14"/>
      <c r="X2" s="14"/>
      <c r="Y2" s="14"/>
      <c r="Z2" s="14"/>
      <c r="AA2" s="14"/>
      <c r="AB2" s="14"/>
      <c r="AC2" s="14"/>
      <c r="AD2" s="42"/>
    </row>
    <row r="3" spans="1:30" s="17" customFormat="1" ht="91.5" customHeight="1">
      <c r="A3" s="8"/>
      <c r="B3" s="8"/>
      <c r="C3" s="43" t="s">
        <v>65</v>
      </c>
      <c r="D3" s="43"/>
      <c r="E3" s="43" t="s">
        <v>66</v>
      </c>
      <c r="F3" s="43"/>
      <c r="G3" s="43" t="s">
        <v>67</v>
      </c>
      <c r="H3" s="43"/>
      <c r="I3" s="43" t="s">
        <v>68</v>
      </c>
      <c r="J3" s="44" t="s">
        <v>69</v>
      </c>
      <c r="K3" s="44"/>
      <c r="L3" s="44" t="s">
        <v>68</v>
      </c>
      <c r="M3" s="8" t="s">
        <v>70</v>
      </c>
      <c r="N3" s="8"/>
      <c r="O3" s="8" t="s">
        <v>71</v>
      </c>
      <c r="P3" s="8"/>
      <c r="Q3" s="8" t="s">
        <v>68</v>
      </c>
      <c r="R3" s="18">
        <f>C2</f>
        <v>0</v>
      </c>
      <c r="S3" s="19">
        <f>J2</f>
        <v>0</v>
      </c>
      <c r="T3" s="19">
        <f>M2</f>
        <v>0</v>
      </c>
      <c r="U3" s="20" t="s">
        <v>6</v>
      </c>
      <c r="V3" s="20" t="s">
        <v>7</v>
      </c>
      <c r="W3" s="21" t="s">
        <v>8</v>
      </c>
      <c r="X3" s="45" t="s">
        <v>6</v>
      </c>
      <c r="Y3" s="45"/>
      <c r="Z3" s="45"/>
      <c r="AA3" s="45" t="s">
        <v>72</v>
      </c>
      <c r="AB3" s="45" t="s">
        <v>73</v>
      </c>
      <c r="AC3" s="45" t="s">
        <v>74</v>
      </c>
      <c r="AD3" s="42"/>
    </row>
    <row r="4" spans="1:30" s="17" customFormat="1" ht="36.75" customHeight="1">
      <c r="A4" s="8"/>
      <c r="B4" s="9"/>
      <c r="C4" s="43" t="s">
        <v>75</v>
      </c>
      <c r="D4" s="46" t="s">
        <v>76</v>
      </c>
      <c r="E4" s="43" t="s">
        <v>75</v>
      </c>
      <c r="F4" s="43" t="s">
        <v>76</v>
      </c>
      <c r="G4" s="43" t="s">
        <v>75</v>
      </c>
      <c r="H4" s="43" t="s">
        <v>76</v>
      </c>
      <c r="I4" s="43"/>
      <c r="J4" s="44" t="s">
        <v>75</v>
      </c>
      <c r="K4" s="44" t="s">
        <v>76</v>
      </c>
      <c r="L4" s="44"/>
      <c r="M4" s="8" t="s">
        <v>75</v>
      </c>
      <c r="N4" s="8" t="s">
        <v>76</v>
      </c>
      <c r="O4" s="8" t="s">
        <v>75</v>
      </c>
      <c r="P4" s="8" t="s">
        <v>76</v>
      </c>
      <c r="Q4" s="8"/>
      <c r="R4" s="18"/>
      <c r="S4" s="19"/>
      <c r="T4" s="19"/>
      <c r="U4" s="20"/>
      <c r="V4" s="20"/>
      <c r="W4" s="21"/>
      <c r="X4" s="47" t="s">
        <v>62</v>
      </c>
      <c r="Y4" s="48" t="s">
        <v>63</v>
      </c>
      <c r="Z4" s="49" t="s">
        <v>64</v>
      </c>
      <c r="AA4" s="45"/>
      <c r="AB4" s="45"/>
      <c r="AC4" s="45"/>
      <c r="AD4" s="42"/>
    </row>
    <row r="5" spans="1:254" ht="21" customHeight="1">
      <c r="A5" s="24">
        <v>1</v>
      </c>
      <c r="B5" s="25" t="s">
        <v>15</v>
      </c>
      <c r="C5" s="50">
        <v>40</v>
      </c>
      <c r="D5" s="46">
        <v>47.5</v>
      </c>
      <c r="E5" s="50">
        <v>30</v>
      </c>
      <c r="F5" s="50">
        <v>45</v>
      </c>
      <c r="G5" s="50">
        <v>22.5</v>
      </c>
      <c r="H5" s="50">
        <v>51.4</v>
      </c>
      <c r="I5" s="51">
        <v>100</v>
      </c>
      <c r="J5" s="52">
        <v>27</v>
      </c>
      <c r="K5" s="52">
        <v>27</v>
      </c>
      <c r="L5" s="53">
        <v>100</v>
      </c>
      <c r="M5" s="8"/>
      <c r="N5" s="54"/>
      <c r="O5" s="8"/>
      <c r="P5" s="54"/>
      <c r="Q5" s="54"/>
      <c r="R5" s="26">
        <f aca="true" t="shared" si="0" ref="R5:R44">AVERAGE(C5:H5)</f>
        <v>39.4</v>
      </c>
      <c r="S5" s="27">
        <f aca="true" t="shared" si="1" ref="S5:S10">AVERAGE(J5:K5)</f>
        <v>27</v>
      </c>
      <c r="T5" s="27"/>
      <c r="U5" s="28">
        <f aca="true" t="shared" si="2" ref="U5:U44">AVERAGE(R5:T5)</f>
        <v>33.2</v>
      </c>
      <c r="V5" s="29" t="e">
        <f>#REF!</f>
        <v>#REF!</v>
      </c>
      <c r="W5" s="30" t="e">
        <f aca="true" t="shared" si="3" ref="W5:W44">U5-V5</f>
        <v>#REF!</v>
      </c>
      <c r="X5" s="55">
        <f aca="true" t="shared" si="4" ref="X5:X44">AVERAGE(C5:H5)</f>
        <v>39.4</v>
      </c>
      <c r="Y5" s="56">
        <f aca="true" t="shared" si="5" ref="Y5:Y12">AVERAGE(J5:K5)</f>
        <v>27</v>
      </c>
      <c r="Z5" s="57"/>
      <c r="AA5" s="58">
        <f aca="true" t="shared" si="6" ref="AA5:AA44">AVERAGE(X5:Z5)</f>
        <v>33.2</v>
      </c>
      <c r="AB5" s="58">
        <f>'01.03.2017 г. (за февраль)'!AA5</f>
        <v>35.11666666666666</v>
      </c>
      <c r="AC5" s="58">
        <f aca="true" t="shared" si="7" ref="AC5:AC44">AA5-AB5</f>
        <v>-1.9166666666666572</v>
      </c>
      <c r="AD5" s="42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" customHeight="1">
      <c r="A6" s="24">
        <v>2</v>
      </c>
      <c r="B6" s="25" t="s">
        <v>16</v>
      </c>
      <c r="C6" s="50">
        <v>63</v>
      </c>
      <c r="D6" s="46">
        <v>65</v>
      </c>
      <c r="E6" s="50">
        <v>53</v>
      </c>
      <c r="F6" s="50">
        <v>67</v>
      </c>
      <c r="G6" s="50">
        <v>43.8</v>
      </c>
      <c r="H6" s="50">
        <v>45.5</v>
      </c>
      <c r="I6" s="51">
        <v>100</v>
      </c>
      <c r="J6" s="52">
        <v>73</v>
      </c>
      <c r="K6" s="52">
        <v>73</v>
      </c>
      <c r="L6" s="53" t="s">
        <v>77</v>
      </c>
      <c r="M6" s="8"/>
      <c r="N6" s="54"/>
      <c r="O6" s="8"/>
      <c r="P6" s="54"/>
      <c r="Q6" s="54"/>
      <c r="R6" s="26">
        <f t="shared" si="0"/>
        <v>56.21666666666667</v>
      </c>
      <c r="S6" s="27">
        <f t="shared" si="1"/>
        <v>73</v>
      </c>
      <c r="T6" s="27"/>
      <c r="U6" s="28">
        <f t="shared" si="2"/>
        <v>64.60833333333333</v>
      </c>
      <c r="V6" s="29" t="e">
        <f>#REF!</f>
        <v>#REF!</v>
      </c>
      <c r="W6" s="30" t="e">
        <f t="shared" si="3"/>
        <v>#REF!</v>
      </c>
      <c r="X6" s="55">
        <f t="shared" si="4"/>
        <v>56.21666666666667</v>
      </c>
      <c r="Y6" s="56">
        <f t="shared" si="5"/>
        <v>73</v>
      </c>
      <c r="Z6" s="57"/>
      <c r="AA6" s="58">
        <f t="shared" si="6"/>
        <v>64.60833333333333</v>
      </c>
      <c r="AB6" s="58">
        <f>'01.03.2017 г. (за февраль)'!AA6</f>
        <v>55.21666666666667</v>
      </c>
      <c r="AC6" s="58">
        <f t="shared" si="7"/>
        <v>9.391666666666666</v>
      </c>
      <c r="AD6" s="42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1.75" customHeight="1">
      <c r="A7" s="24">
        <v>3</v>
      </c>
      <c r="B7" s="25" t="s">
        <v>17</v>
      </c>
      <c r="C7" s="50">
        <v>79</v>
      </c>
      <c r="D7" s="46">
        <v>83</v>
      </c>
      <c r="E7" s="50">
        <v>78</v>
      </c>
      <c r="F7" s="50">
        <v>78</v>
      </c>
      <c r="G7" s="50">
        <v>47.9</v>
      </c>
      <c r="H7" s="50">
        <v>53.7</v>
      </c>
      <c r="I7" s="51">
        <v>100</v>
      </c>
      <c r="J7" s="52">
        <f>61/800*1000</f>
        <v>76.25</v>
      </c>
      <c r="K7" s="52">
        <f>61/800*1000</f>
        <v>76.25</v>
      </c>
      <c r="L7" s="53" t="s">
        <v>77</v>
      </c>
      <c r="M7" s="8"/>
      <c r="N7" s="54"/>
      <c r="O7" s="8"/>
      <c r="P7" s="54"/>
      <c r="Q7" s="54"/>
      <c r="R7" s="26">
        <f t="shared" si="0"/>
        <v>69.93333333333332</v>
      </c>
      <c r="S7" s="27">
        <f t="shared" si="1"/>
        <v>76.25</v>
      </c>
      <c r="T7" s="27"/>
      <c r="U7" s="28">
        <f t="shared" si="2"/>
        <v>73.09166666666667</v>
      </c>
      <c r="V7" s="29" t="e">
        <f>#REF!</f>
        <v>#REF!</v>
      </c>
      <c r="W7" s="30" t="e">
        <f t="shared" si="3"/>
        <v>#REF!</v>
      </c>
      <c r="X7" s="55">
        <f t="shared" si="4"/>
        <v>69.93333333333332</v>
      </c>
      <c r="Y7" s="56">
        <f t="shared" si="5"/>
        <v>76.25</v>
      </c>
      <c r="Z7" s="57"/>
      <c r="AA7" s="58">
        <f t="shared" si="6"/>
        <v>73.09166666666667</v>
      </c>
      <c r="AB7" s="58">
        <f>'01.03.2017 г. (за февраль)'!AA7</f>
        <v>68.925</v>
      </c>
      <c r="AC7" s="58">
        <f t="shared" si="7"/>
        <v>4.166666666666671</v>
      </c>
      <c r="AD7" s="42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30" s="7" customFormat="1" ht="21" customHeight="1">
      <c r="A8" s="24">
        <v>4</v>
      </c>
      <c r="B8" s="25" t="s">
        <v>18</v>
      </c>
      <c r="C8" s="50">
        <v>37</v>
      </c>
      <c r="D8" s="46">
        <v>39.5</v>
      </c>
      <c r="E8" s="50">
        <v>36</v>
      </c>
      <c r="F8" s="50">
        <v>110</v>
      </c>
      <c r="G8" s="50">
        <v>53</v>
      </c>
      <c r="H8" s="50">
        <v>65.2</v>
      </c>
      <c r="I8" s="51">
        <v>100</v>
      </c>
      <c r="J8" s="52">
        <v>40</v>
      </c>
      <c r="K8" s="52">
        <v>54</v>
      </c>
      <c r="L8" s="53" t="s">
        <v>77</v>
      </c>
      <c r="M8" s="8"/>
      <c r="N8" s="54"/>
      <c r="O8" s="8"/>
      <c r="P8" s="54"/>
      <c r="Q8" s="54"/>
      <c r="R8" s="26">
        <f t="shared" si="0"/>
        <v>56.78333333333333</v>
      </c>
      <c r="S8" s="27">
        <f t="shared" si="1"/>
        <v>47</v>
      </c>
      <c r="T8" s="27"/>
      <c r="U8" s="28">
        <f t="shared" si="2"/>
        <v>51.891666666666666</v>
      </c>
      <c r="V8" s="29" t="e">
        <f>#REF!</f>
        <v>#REF!</v>
      </c>
      <c r="W8" s="30" t="e">
        <f t="shared" si="3"/>
        <v>#REF!</v>
      </c>
      <c r="X8" s="55">
        <f t="shared" si="4"/>
        <v>56.78333333333333</v>
      </c>
      <c r="Y8" s="56">
        <f t="shared" si="5"/>
        <v>47</v>
      </c>
      <c r="Z8" s="57"/>
      <c r="AA8" s="58">
        <f t="shared" si="6"/>
        <v>51.891666666666666</v>
      </c>
      <c r="AB8" s="58">
        <f>'01.03.2017 г. (за февраль)'!AA8</f>
        <v>52.849999999999994</v>
      </c>
      <c r="AC8" s="58">
        <f t="shared" si="7"/>
        <v>-0.9583333333333286</v>
      </c>
      <c r="AD8" s="14"/>
    </row>
    <row r="9" spans="1:30" s="7" customFormat="1" ht="18.75" customHeight="1">
      <c r="A9" s="24">
        <v>5</v>
      </c>
      <c r="B9" s="25" t="s">
        <v>19</v>
      </c>
      <c r="C9" s="50">
        <v>76.5</v>
      </c>
      <c r="D9" s="46">
        <v>91.5</v>
      </c>
      <c r="E9" s="50">
        <v>75</v>
      </c>
      <c r="F9" s="50">
        <v>98</v>
      </c>
      <c r="G9" s="50">
        <v>55.7</v>
      </c>
      <c r="H9" s="50">
        <v>55.7</v>
      </c>
      <c r="I9" s="51">
        <v>100</v>
      </c>
      <c r="J9" s="52">
        <v>71</v>
      </c>
      <c r="K9" s="52">
        <v>87</v>
      </c>
      <c r="L9" s="53" t="s">
        <v>77</v>
      </c>
      <c r="M9" s="8"/>
      <c r="N9" s="54"/>
      <c r="O9" s="8"/>
      <c r="P9" s="54"/>
      <c r="Q9" s="54"/>
      <c r="R9" s="26">
        <f t="shared" si="0"/>
        <v>75.39999999999999</v>
      </c>
      <c r="S9" s="27">
        <f t="shared" si="1"/>
        <v>79</v>
      </c>
      <c r="T9" s="27"/>
      <c r="U9" s="28">
        <f t="shared" si="2"/>
        <v>77.19999999999999</v>
      </c>
      <c r="V9" s="29" t="e">
        <f>#REF!</f>
        <v>#REF!</v>
      </c>
      <c r="W9" s="30" t="e">
        <f t="shared" si="3"/>
        <v>#REF!</v>
      </c>
      <c r="X9" s="55">
        <f t="shared" si="4"/>
        <v>75.39999999999999</v>
      </c>
      <c r="Y9" s="56">
        <f t="shared" si="5"/>
        <v>79</v>
      </c>
      <c r="Z9" s="57"/>
      <c r="AA9" s="58">
        <f t="shared" si="6"/>
        <v>77.19999999999999</v>
      </c>
      <c r="AB9" s="58">
        <f>'01.03.2017 г. (за февраль)'!AA9</f>
        <v>79.36666666666667</v>
      </c>
      <c r="AC9" s="58">
        <f t="shared" si="7"/>
        <v>-2.1666666666666856</v>
      </c>
      <c r="AD9" s="14"/>
    </row>
    <row r="10" spans="1:30" s="7" customFormat="1" ht="17.25">
      <c r="A10" s="24">
        <v>6</v>
      </c>
      <c r="B10" s="25" t="s">
        <v>20</v>
      </c>
      <c r="C10" s="50">
        <v>46</v>
      </c>
      <c r="D10" s="46">
        <v>50</v>
      </c>
      <c r="E10" s="50">
        <v>48</v>
      </c>
      <c r="F10" s="50">
        <v>51</v>
      </c>
      <c r="G10" s="50">
        <v>41.9</v>
      </c>
      <c r="H10" s="50">
        <v>41.9</v>
      </c>
      <c r="I10" s="51" t="s">
        <v>77</v>
      </c>
      <c r="J10" s="52">
        <v>42</v>
      </c>
      <c r="K10" s="52">
        <v>42</v>
      </c>
      <c r="L10" s="53" t="s">
        <v>77</v>
      </c>
      <c r="M10" s="59"/>
      <c r="N10" s="54"/>
      <c r="O10" s="8"/>
      <c r="P10" s="54"/>
      <c r="Q10" s="54"/>
      <c r="R10" s="26">
        <f t="shared" si="0"/>
        <v>46.46666666666667</v>
      </c>
      <c r="S10" s="27">
        <f t="shared" si="1"/>
        <v>42</v>
      </c>
      <c r="T10" s="27"/>
      <c r="U10" s="28">
        <f t="shared" si="2"/>
        <v>44.233333333333334</v>
      </c>
      <c r="V10" s="29" t="e">
        <f>#REF!</f>
        <v>#REF!</v>
      </c>
      <c r="W10" s="30" t="e">
        <f t="shared" si="3"/>
        <v>#REF!</v>
      </c>
      <c r="X10" s="55">
        <f t="shared" si="4"/>
        <v>46.46666666666667</v>
      </c>
      <c r="Y10" s="56">
        <f t="shared" si="5"/>
        <v>42</v>
      </c>
      <c r="Z10" s="57"/>
      <c r="AA10" s="58">
        <f t="shared" si="6"/>
        <v>44.233333333333334</v>
      </c>
      <c r="AB10" s="58">
        <f>'01.03.2017 г. (за февраль)'!AA10</f>
        <v>44.88333333333334</v>
      </c>
      <c r="AC10" s="58">
        <f t="shared" si="7"/>
        <v>-0.6500000000000057</v>
      </c>
      <c r="AD10" s="14"/>
    </row>
    <row r="11" spans="1:30" s="7" customFormat="1" ht="15.75" customHeight="1">
      <c r="A11" s="24">
        <v>7</v>
      </c>
      <c r="B11" s="25" t="s">
        <v>21</v>
      </c>
      <c r="C11" s="50">
        <v>14.5</v>
      </c>
      <c r="D11" s="46">
        <v>16</v>
      </c>
      <c r="E11" s="50">
        <v>16</v>
      </c>
      <c r="F11" s="50">
        <v>18</v>
      </c>
      <c r="G11" s="50">
        <v>13.1</v>
      </c>
      <c r="H11" s="50">
        <v>15</v>
      </c>
      <c r="I11" s="51">
        <v>100</v>
      </c>
      <c r="J11" s="52">
        <v>17</v>
      </c>
      <c r="K11" s="52">
        <v>21</v>
      </c>
      <c r="L11" s="53" t="s">
        <v>77</v>
      </c>
      <c r="M11" s="8"/>
      <c r="N11" s="54"/>
      <c r="O11" s="8"/>
      <c r="P11" s="54"/>
      <c r="Q11" s="54"/>
      <c r="R11" s="26">
        <f t="shared" si="0"/>
        <v>15.433333333333332</v>
      </c>
      <c r="S11" s="27"/>
      <c r="T11" s="27"/>
      <c r="U11" s="28">
        <f t="shared" si="2"/>
        <v>15.433333333333332</v>
      </c>
      <c r="V11" s="29" t="e">
        <f>#REF!</f>
        <v>#REF!</v>
      </c>
      <c r="W11" s="30" t="e">
        <f t="shared" si="3"/>
        <v>#REF!</v>
      </c>
      <c r="X11" s="55">
        <f t="shared" si="4"/>
        <v>15.433333333333332</v>
      </c>
      <c r="Y11" s="56">
        <f t="shared" si="5"/>
        <v>19</v>
      </c>
      <c r="Z11" s="57"/>
      <c r="AA11" s="58">
        <f t="shared" si="6"/>
        <v>17.216666666666665</v>
      </c>
      <c r="AB11" s="58">
        <f>'01.03.2017 г. (за февраль)'!AA11</f>
        <v>15.174999999999999</v>
      </c>
      <c r="AC11" s="58">
        <f t="shared" si="7"/>
        <v>2.041666666666666</v>
      </c>
      <c r="AD11" s="14"/>
    </row>
    <row r="12" spans="1:30" s="7" customFormat="1" ht="17.25">
      <c r="A12" s="24">
        <v>8</v>
      </c>
      <c r="B12" s="25" t="s">
        <v>22</v>
      </c>
      <c r="C12" s="50">
        <v>430</v>
      </c>
      <c r="D12" s="46">
        <v>455</v>
      </c>
      <c r="E12" s="50">
        <v>400</v>
      </c>
      <c r="F12" s="50">
        <v>980</v>
      </c>
      <c r="G12" s="50">
        <v>202.8</v>
      </c>
      <c r="H12" s="50">
        <v>560</v>
      </c>
      <c r="I12" s="51">
        <v>100</v>
      </c>
      <c r="J12" s="52">
        <v>430</v>
      </c>
      <c r="K12" s="52">
        <v>430</v>
      </c>
      <c r="L12" s="53" t="s">
        <v>77</v>
      </c>
      <c r="M12" s="8"/>
      <c r="N12" s="54"/>
      <c r="O12" s="8"/>
      <c r="P12" s="54"/>
      <c r="Q12" s="54"/>
      <c r="R12" s="26">
        <f t="shared" si="0"/>
        <v>504.6333333333334</v>
      </c>
      <c r="S12" s="27">
        <f>AVERAGE(J12:K12)</f>
        <v>430</v>
      </c>
      <c r="T12" s="27"/>
      <c r="U12" s="28">
        <f t="shared" si="2"/>
        <v>467.3166666666667</v>
      </c>
      <c r="V12" s="29" t="e">
        <f>#REF!</f>
        <v>#REF!</v>
      </c>
      <c r="W12" s="30" t="e">
        <f t="shared" si="3"/>
        <v>#REF!</v>
      </c>
      <c r="X12" s="55">
        <f t="shared" si="4"/>
        <v>504.6333333333334</v>
      </c>
      <c r="Y12" s="56">
        <f t="shared" si="5"/>
        <v>430</v>
      </c>
      <c r="Z12" s="57"/>
      <c r="AA12" s="58">
        <f t="shared" si="6"/>
        <v>467.3166666666667</v>
      </c>
      <c r="AB12" s="58">
        <f>'01.03.2017 г. (за февраль)'!AA12</f>
        <v>433.5666666666667</v>
      </c>
      <c r="AC12" s="58">
        <f t="shared" si="7"/>
        <v>33.75</v>
      </c>
      <c r="AD12" s="14"/>
    </row>
    <row r="13" spans="1:30" s="7" customFormat="1" ht="15.75" customHeight="1">
      <c r="A13" s="24">
        <v>9</v>
      </c>
      <c r="B13" s="25" t="s">
        <v>23</v>
      </c>
      <c r="C13" s="50"/>
      <c r="D13" s="46"/>
      <c r="E13" s="50">
        <v>80</v>
      </c>
      <c r="F13" s="50">
        <v>95</v>
      </c>
      <c r="G13" s="50">
        <v>48</v>
      </c>
      <c r="H13" s="50">
        <v>48</v>
      </c>
      <c r="I13" s="51">
        <v>100</v>
      </c>
      <c r="J13" s="52"/>
      <c r="K13" s="52"/>
      <c r="L13" s="53"/>
      <c r="M13" s="59"/>
      <c r="N13" s="54"/>
      <c r="O13" s="8"/>
      <c r="P13" s="54"/>
      <c r="Q13" s="54"/>
      <c r="R13" s="26">
        <f t="shared" si="0"/>
        <v>67.75</v>
      </c>
      <c r="S13" s="27"/>
      <c r="T13" s="27"/>
      <c r="U13" s="28">
        <f t="shared" si="2"/>
        <v>67.75</v>
      </c>
      <c r="V13" s="29" t="e">
        <f>#REF!</f>
        <v>#REF!</v>
      </c>
      <c r="W13" s="30" t="e">
        <f t="shared" si="3"/>
        <v>#REF!</v>
      </c>
      <c r="X13" s="55">
        <f t="shared" si="4"/>
        <v>67.75</v>
      </c>
      <c r="Y13" s="56"/>
      <c r="Z13" s="57"/>
      <c r="AA13" s="58">
        <f t="shared" si="6"/>
        <v>67.75</v>
      </c>
      <c r="AB13" s="58">
        <f>'01.03.2017 г. (за февраль)'!AA13</f>
        <v>75.16666666666667</v>
      </c>
      <c r="AC13" s="58">
        <f t="shared" si="7"/>
        <v>-7.416666666666671</v>
      </c>
      <c r="AD13" s="14"/>
    </row>
    <row r="14" spans="1:30" s="7" customFormat="1" ht="17.25">
      <c r="A14" s="24">
        <v>10</v>
      </c>
      <c r="B14" s="25" t="s">
        <v>24</v>
      </c>
      <c r="C14" s="50">
        <v>153</v>
      </c>
      <c r="D14" s="46">
        <v>260</v>
      </c>
      <c r="E14" s="50">
        <v>187</v>
      </c>
      <c r="F14" s="50">
        <v>395</v>
      </c>
      <c r="G14" s="50">
        <v>164.4</v>
      </c>
      <c r="H14" s="50">
        <v>350</v>
      </c>
      <c r="I14" s="51">
        <v>100</v>
      </c>
      <c r="J14" s="52">
        <v>163</v>
      </c>
      <c r="K14" s="52">
        <v>210</v>
      </c>
      <c r="L14" s="53" t="s">
        <v>77</v>
      </c>
      <c r="M14" s="8"/>
      <c r="N14" s="54"/>
      <c r="O14" s="8"/>
      <c r="P14" s="54"/>
      <c r="Q14" s="54"/>
      <c r="R14" s="26">
        <f t="shared" si="0"/>
        <v>251.5666666666667</v>
      </c>
      <c r="S14" s="27">
        <f aca="true" t="shared" si="8" ref="S14:S15">AVERAGE(J14:K14)</f>
        <v>186.5</v>
      </c>
      <c r="T14" s="27"/>
      <c r="U14" s="28">
        <f t="shared" si="2"/>
        <v>219.03333333333336</v>
      </c>
      <c r="V14" s="29" t="e">
        <f>#REF!</f>
        <v>#REF!</v>
      </c>
      <c r="W14" s="30" t="e">
        <f t="shared" si="3"/>
        <v>#REF!</v>
      </c>
      <c r="X14" s="55">
        <f t="shared" si="4"/>
        <v>251.5666666666667</v>
      </c>
      <c r="Y14" s="56">
        <f aca="true" t="shared" si="9" ref="Y14:Y16">AVERAGE(J14:K14)</f>
        <v>186.5</v>
      </c>
      <c r="Z14" s="57"/>
      <c r="AA14" s="58">
        <f t="shared" si="6"/>
        <v>219.03333333333336</v>
      </c>
      <c r="AB14" s="58">
        <f>'01.03.2017 г. (за февраль)'!AA14</f>
        <v>251.61666666666667</v>
      </c>
      <c r="AC14" s="58">
        <f t="shared" si="7"/>
        <v>-32.583333333333314</v>
      </c>
      <c r="AD14" s="14"/>
    </row>
    <row r="15" spans="1:30" s="7" customFormat="1" ht="15.75" customHeight="1">
      <c r="A15" s="24">
        <v>11</v>
      </c>
      <c r="B15" s="25" t="s">
        <v>25</v>
      </c>
      <c r="C15" s="50">
        <v>259</v>
      </c>
      <c r="D15" s="46">
        <v>300</v>
      </c>
      <c r="E15" s="50">
        <v>200</v>
      </c>
      <c r="F15" s="50">
        <v>434</v>
      </c>
      <c r="G15" s="50">
        <v>219.6</v>
      </c>
      <c r="H15" s="50">
        <v>268</v>
      </c>
      <c r="I15" s="51">
        <v>100</v>
      </c>
      <c r="J15" s="52">
        <v>225</v>
      </c>
      <c r="K15" s="52">
        <v>472</v>
      </c>
      <c r="L15" s="53" t="s">
        <v>77</v>
      </c>
      <c r="M15" s="8"/>
      <c r="N15" s="54"/>
      <c r="O15" s="8"/>
      <c r="P15" s="54"/>
      <c r="Q15" s="54"/>
      <c r="R15" s="26">
        <f t="shared" si="0"/>
        <v>280.09999999999997</v>
      </c>
      <c r="S15" s="27">
        <f t="shared" si="8"/>
        <v>348.5</v>
      </c>
      <c r="T15" s="27"/>
      <c r="U15" s="28">
        <f t="shared" si="2"/>
        <v>314.29999999999995</v>
      </c>
      <c r="V15" s="29" t="e">
        <f>#REF!</f>
        <v>#REF!</v>
      </c>
      <c r="W15" s="30" t="e">
        <f t="shared" si="3"/>
        <v>#REF!</v>
      </c>
      <c r="X15" s="55">
        <f t="shared" si="4"/>
        <v>280.09999999999997</v>
      </c>
      <c r="Y15" s="56">
        <f t="shared" si="9"/>
        <v>348.5</v>
      </c>
      <c r="Z15" s="57"/>
      <c r="AA15" s="58">
        <f t="shared" si="6"/>
        <v>314.29999999999995</v>
      </c>
      <c r="AB15" s="58">
        <f>'01.03.2017 г. (за февраль)'!AA15</f>
        <v>291.04999999999995</v>
      </c>
      <c r="AC15" s="58">
        <f t="shared" si="7"/>
        <v>23.25</v>
      </c>
      <c r="AD15" s="14"/>
    </row>
    <row r="16" spans="1:254" ht="17.25">
      <c r="A16" s="24">
        <v>12</v>
      </c>
      <c r="B16" s="25" t="s">
        <v>26</v>
      </c>
      <c r="C16" s="50">
        <v>590</v>
      </c>
      <c r="D16" s="46">
        <v>700</v>
      </c>
      <c r="E16" s="50">
        <v>534</v>
      </c>
      <c r="F16" s="50">
        <v>895</v>
      </c>
      <c r="G16" s="50">
        <v>586.7</v>
      </c>
      <c r="H16" s="50">
        <v>710.5</v>
      </c>
      <c r="I16" s="51">
        <v>100</v>
      </c>
      <c r="J16" s="52">
        <v>143</v>
      </c>
      <c r="K16" s="52">
        <v>203</v>
      </c>
      <c r="L16" s="53" t="s">
        <v>77</v>
      </c>
      <c r="M16" s="8"/>
      <c r="N16" s="54"/>
      <c r="O16" s="8"/>
      <c r="P16" s="54"/>
      <c r="Q16" s="54"/>
      <c r="R16" s="26">
        <f t="shared" si="0"/>
        <v>669.3666666666667</v>
      </c>
      <c r="S16" s="27"/>
      <c r="T16" s="27"/>
      <c r="U16" s="28">
        <f t="shared" si="2"/>
        <v>669.3666666666667</v>
      </c>
      <c r="V16" s="29" t="e">
        <f>#REF!</f>
        <v>#REF!</v>
      </c>
      <c r="W16" s="30" t="e">
        <f t="shared" si="3"/>
        <v>#REF!</v>
      </c>
      <c r="X16" s="55">
        <f t="shared" si="4"/>
        <v>669.3666666666667</v>
      </c>
      <c r="Y16" s="56">
        <f t="shared" si="9"/>
        <v>173</v>
      </c>
      <c r="Z16" s="57"/>
      <c r="AA16" s="58">
        <f t="shared" si="6"/>
        <v>421.18333333333334</v>
      </c>
      <c r="AB16" s="58">
        <f>'01.03.2017 г. (за февраль)'!AA16</f>
        <v>684.0333333333333</v>
      </c>
      <c r="AC16" s="58">
        <f t="shared" si="7"/>
        <v>-262.84999999999997</v>
      </c>
      <c r="AD16" s="42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.75" customHeight="1">
      <c r="A17" s="24">
        <v>13</v>
      </c>
      <c r="B17" s="25" t="s">
        <v>27</v>
      </c>
      <c r="C17" s="60"/>
      <c r="D17" s="46"/>
      <c r="E17" s="50">
        <v>519</v>
      </c>
      <c r="F17" s="50">
        <v>567</v>
      </c>
      <c r="G17" s="50">
        <v>295</v>
      </c>
      <c r="H17" s="50">
        <v>360</v>
      </c>
      <c r="I17" s="51">
        <v>100</v>
      </c>
      <c r="J17" s="61"/>
      <c r="K17" s="61"/>
      <c r="L17" s="62"/>
      <c r="M17" s="8"/>
      <c r="N17" s="54"/>
      <c r="O17" s="8"/>
      <c r="P17" s="54"/>
      <c r="Q17" s="54"/>
      <c r="R17" s="26">
        <f t="shared" si="0"/>
        <v>435.25</v>
      </c>
      <c r="S17" s="27" t="e">
        <f aca="true" t="shared" si="10" ref="S17:S20">AVERAGE(J17:K17)</f>
        <v>#DIV/0!</v>
      </c>
      <c r="T17" s="27"/>
      <c r="U17" s="28" t="e">
        <f t="shared" si="2"/>
        <v>#DIV/0!</v>
      </c>
      <c r="V17" s="29" t="e">
        <f>#REF!</f>
        <v>#REF!</v>
      </c>
      <c r="W17" s="30" t="e">
        <f t="shared" si="3"/>
        <v>#DIV/0!</v>
      </c>
      <c r="X17" s="55">
        <f t="shared" si="4"/>
        <v>435.25</v>
      </c>
      <c r="Y17" s="56"/>
      <c r="Z17" s="57"/>
      <c r="AA17" s="58">
        <f t="shared" si="6"/>
        <v>435.25</v>
      </c>
      <c r="AB17" s="58">
        <f>'01.03.2017 г. (за февраль)'!AA17</f>
        <v>435.25</v>
      </c>
      <c r="AC17" s="58">
        <f t="shared" si="7"/>
        <v>0</v>
      </c>
      <c r="AD17" s="42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7.25">
      <c r="A18" s="24">
        <v>14</v>
      </c>
      <c r="B18" s="25" t="s">
        <v>28</v>
      </c>
      <c r="C18" s="60">
        <v>294</v>
      </c>
      <c r="D18" s="46">
        <v>300</v>
      </c>
      <c r="E18" s="50">
        <v>294</v>
      </c>
      <c r="F18" s="50">
        <v>360</v>
      </c>
      <c r="G18" s="50">
        <v>297.2</v>
      </c>
      <c r="H18" s="50">
        <v>450.4</v>
      </c>
      <c r="I18" s="51" t="s">
        <v>77</v>
      </c>
      <c r="J18" s="52"/>
      <c r="K18" s="52"/>
      <c r="L18" s="53"/>
      <c r="M18" s="8"/>
      <c r="N18" s="54"/>
      <c r="O18" s="8"/>
      <c r="P18" s="54"/>
      <c r="Q18" s="54"/>
      <c r="R18" s="26">
        <f t="shared" si="0"/>
        <v>332.59999999999997</v>
      </c>
      <c r="S18" s="27" t="e">
        <f t="shared" si="10"/>
        <v>#DIV/0!</v>
      </c>
      <c r="T18" s="27"/>
      <c r="U18" s="28" t="e">
        <f t="shared" si="2"/>
        <v>#DIV/0!</v>
      </c>
      <c r="V18" s="29" t="e">
        <f>#REF!</f>
        <v>#REF!</v>
      </c>
      <c r="W18" s="30" t="e">
        <f t="shared" si="3"/>
        <v>#DIV/0!</v>
      </c>
      <c r="X18" s="55">
        <f t="shared" si="4"/>
        <v>332.59999999999997</v>
      </c>
      <c r="Y18" s="56"/>
      <c r="Z18" s="57"/>
      <c r="AA18" s="58">
        <f t="shared" si="6"/>
        <v>332.59999999999997</v>
      </c>
      <c r="AB18" s="58">
        <f>'01.03.2017 г. (за февраль)'!AA18</f>
        <v>320.7166666666667</v>
      </c>
      <c r="AC18" s="58">
        <f t="shared" si="7"/>
        <v>11.883333333333269</v>
      </c>
      <c r="AD18" s="42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7.25">
      <c r="A19" s="24">
        <v>15</v>
      </c>
      <c r="B19" s="25" t="s">
        <v>29</v>
      </c>
      <c r="C19" s="60">
        <v>147</v>
      </c>
      <c r="D19" s="46">
        <v>152</v>
      </c>
      <c r="E19" s="50">
        <v>155</v>
      </c>
      <c r="F19" s="50">
        <v>176</v>
      </c>
      <c r="G19" s="50">
        <v>161.6</v>
      </c>
      <c r="H19" s="50">
        <v>296</v>
      </c>
      <c r="I19" s="51">
        <v>100</v>
      </c>
      <c r="J19" s="52">
        <v>70</v>
      </c>
      <c r="K19" s="52">
        <v>314</v>
      </c>
      <c r="L19" s="53" t="s">
        <v>77</v>
      </c>
      <c r="M19" s="8"/>
      <c r="N19" s="54"/>
      <c r="O19" s="8"/>
      <c r="P19" s="54"/>
      <c r="Q19" s="54"/>
      <c r="R19" s="26">
        <f t="shared" si="0"/>
        <v>181.26666666666665</v>
      </c>
      <c r="S19" s="27">
        <f t="shared" si="10"/>
        <v>192</v>
      </c>
      <c r="T19" s="27"/>
      <c r="U19" s="28">
        <f t="shared" si="2"/>
        <v>186.63333333333333</v>
      </c>
      <c r="V19" s="29" t="e">
        <f>#REF!</f>
        <v>#REF!</v>
      </c>
      <c r="W19" s="30" t="e">
        <f t="shared" si="3"/>
        <v>#REF!</v>
      </c>
      <c r="X19" s="55">
        <f t="shared" si="4"/>
        <v>181.26666666666665</v>
      </c>
      <c r="Y19" s="56">
        <f aca="true" t="shared" si="11" ref="Y19:Y20">AVERAGE(J19:K19)</f>
        <v>192</v>
      </c>
      <c r="Z19" s="57"/>
      <c r="AA19" s="58">
        <f t="shared" si="6"/>
        <v>186.63333333333333</v>
      </c>
      <c r="AB19" s="58">
        <f>'01.03.2017 г. (за февраль)'!AA19</f>
        <v>185.05</v>
      </c>
      <c r="AC19" s="58">
        <f t="shared" si="7"/>
        <v>1.5833333333333144</v>
      </c>
      <c r="AD19" s="42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7.25">
      <c r="A20" s="24">
        <v>16</v>
      </c>
      <c r="B20" s="25" t="s">
        <v>30</v>
      </c>
      <c r="C20" s="50">
        <v>45</v>
      </c>
      <c r="D20" s="46">
        <v>250</v>
      </c>
      <c r="E20" s="50">
        <v>40</v>
      </c>
      <c r="F20" s="50">
        <v>884</v>
      </c>
      <c r="G20" s="50">
        <v>42.8</v>
      </c>
      <c r="H20" s="50">
        <v>270.5</v>
      </c>
      <c r="I20" s="51">
        <v>100</v>
      </c>
      <c r="J20" s="52">
        <v>142</v>
      </c>
      <c r="K20" s="52">
        <v>240</v>
      </c>
      <c r="L20" s="53" t="s">
        <v>77</v>
      </c>
      <c r="M20" s="8"/>
      <c r="N20" s="54"/>
      <c r="O20" s="8"/>
      <c r="P20" s="54"/>
      <c r="Q20" s="54"/>
      <c r="R20" s="26">
        <f t="shared" si="0"/>
        <v>255.38333333333333</v>
      </c>
      <c r="S20" s="27">
        <f t="shared" si="10"/>
        <v>191</v>
      </c>
      <c r="T20" s="27"/>
      <c r="U20" s="28">
        <f t="shared" si="2"/>
        <v>223.19166666666666</v>
      </c>
      <c r="V20" s="29" t="e">
        <f>#REF!</f>
        <v>#REF!</v>
      </c>
      <c r="W20" s="30" t="e">
        <f t="shared" si="3"/>
        <v>#REF!</v>
      </c>
      <c r="X20" s="55">
        <f t="shared" si="4"/>
        <v>255.38333333333333</v>
      </c>
      <c r="Y20" s="56">
        <f t="shared" si="11"/>
        <v>191</v>
      </c>
      <c r="Z20" s="57"/>
      <c r="AA20" s="58">
        <f t="shared" si="6"/>
        <v>223.19166666666666</v>
      </c>
      <c r="AB20" s="58">
        <f>'01.03.2017 г. (за февраль)'!AA20</f>
        <v>285.6</v>
      </c>
      <c r="AC20" s="58">
        <f t="shared" si="7"/>
        <v>-62.40833333333336</v>
      </c>
      <c r="AD20" s="42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30" s="7" customFormat="1" ht="17.25">
      <c r="A21" s="24">
        <v>17</v>
      </c>
      <c r="B21" s="25" t="s">
        <v>31</v>
      </c>
      <c r="C21" s="50">
        <v>287</v>
      </c>
      <c r="D21" s="46">
        <v>381</v>
      </c>
      <c r="E21" s="60">
        <v>234</v>
      </c>
      <c r="F21" s="50">
        <v>879</v>
      </c>
      <c r="G21" s="50">
        <v>367.7</v>
      </c>
      <c r="H21" s="50">
        <v>395</v>
      </c>
      <c r="I21" s="51">
        <v>100</v>
      </c>
      <c r="J21" s="52"/>
      <c r="K21" s="52"/>
      <c r="L21" s="53"/>
      <c r="M21" s="8"/>
      <c r="N21" s="54"/>
      <c r="O21" s="8"/>
      <c r="P21" s="54"/>
      <c r="Q21" s="54"/>
      <c r="R21" s="26">
        <f t="shared" si="0"/>
        <v>423.95</v>
      </c>
      <c r="S21" s="27"/>
      <c r="T21" s="27"/>
      <c r="U21" s="28">
        <f t="shared" si="2"/>
        <v>423.95</v>
      </c>
      <c r="V21" s="29" t="e">
        <f>#REF!</f>
        <v>#REF!</v>
      </c>
      <c r="W21" s="30" t="e">
        <f t="shared" si="3"/>
        <v>#REF!</v>
      </c>
      <c r="X21" s="55">
        <f t="shared" si="4"/>
        <v>423.95</v>
      </c>
      <c r="Y21" s="56"/>
      <c r="Z21" s="57"/>
      <c r="AA21" s="58">
        <f t="shared" si="6"/>
        <v>423.95</v>
      </c>
      <c r="AB21" s="58">
        <f>'01.03.2017 г. (за февраль)'!AA21</f>
        <v>491.3083333333333</v>
      </c>
      <c r="AC21" s="58">
        <f t="shared" si="7"/>
        <v>-67.35833333333329</v>
      </c>
      <c r="AD21" s="14"/>
    </row>
    <row r="22" spans="1:30" s="7" customFormat="1" ht="17.25">
      <c r="A22" s="24">
        <v>18</v>
      </c>
      <c r="B22" s="25" t="s">
        <v>32</v>
      </c>
      <c r="C22" s="50">
        <v>191</v>
      </c>
      <c r="D22" s="46">
        <v>215</v>
      </c>
      <c r="E22" s="60">
        <v>148</v>
      </c>
      <c r="F22" s="50">
        <v>220</v>
      </c>
      <c r="G22" s="50">
        <v>222</v>
      </c>
      <c r="H22" s="50">
        <v>296</v>
      </c>
      <c r="I22" s="51">
        <v>100</v>
      </c>
      <c r="J22" s="52"/>
      <c r="K22" s="52"/>
      <c r="L22" s="53"/>
      <c r="M22" s="8"/>
      <c r="N22" s="54"/>
      <c r="O22" s="8"/>
      <c r="P22" s="54"/>
      <c r="Q22" s="54"/>
      <c r="R22" s="26">
        <f t="shared" si="0"/>
        <v>215.33333333333334</v>
      </c>
      <c r="S22" s="27"/>
      <c r="T22" s="27"/>
      <c r="U22" s="28">
        <f t="shared" si="2"/>
        <v>215.33333333333334</v>
      </c>
      <c r="V22" s="29" t="e">
        <f>#REF!</f>
        <v>#REF!</v>
      </c>
      <c r="W22" s="30" t="e">
        <f t="shared" si="3"/>
        <v>#REF!</v>
      </c>
      <c r="X22" s="55">
        <f t="shared" si="4"/>
        <v>215.33333333333334</v>
      </c>
      <c r="Y22" s="56"/>
      <c r="Z22" s="57"/>
      <c r="AA22" s="58">
        <f t="shared" si="6"/>
        <v>215.33333333333334</v>
      </c>
      <c r="AB22" s="58">
        <f>'01.03.2017 г. (за февраль)'!AA22</f>
        <v>222</v>
      </c>
      <c r="AC22" s="58">
        <f t="shared" si="7"/>
        <v>-6.666666666666657</v>
      </c>
      <c r="AD22" s="14"/>
    </row>
    <row r="23" spans="1:29" ht="17.25">
      <c r="A23" s="24">
        <v>19</v>
      </c>
      <c r="B23" s="25" t="s">
        <v>33</v>
      </c>
      <c r="C23" s="50">
        <v>56</v>
      </c>
      <c r="D23" s="46">
        <v>82.5</v>
      </c>
      <c r="E23" s="60">
        <v>42</v>
      </c>
      <c r="F23" s="50">
        <v>140</v>
      </c>
      <c r="G23" s="50">
        <v>31.1</v>
      </c>
      <c r="H23" s="50">
        <v>97.9</v>
      </c>
      <c r="I23" s="51">
        <v>100</v>
      </c>
      <c r="J23" s="52">
        <v>45</v>
      </c>
      <c r="K23" s="52">
        <v>97</v>
      </c>
      <c r="L23" s="53" t="s">
        <v>77</v>
      </c>
      <c r="M23" s="8"/>
      <c r="N23" s="54"/>
      <c r="O23" s="8"/>
      <c r="P23" s="54"/>
      <c r="Q23" s="54"/>
      <c r="R23" s="26">
        <f t="shared" si="0"/>
        <v>74.91666666666667</v>
      </c>
      <c r="S23" s="27">
        <f aca="true" t="shared" si="12" ref="S23:S34">AVERAGE(J23:K23)</f>
        <v>71</v>
      </c>
      <c r="T23" s="27"/>
      <c r="U23" s="28">
        <f t="shared" si="2"/>
        <v>72.95833333333334</v>
      </c>
      <c r="V23" s="29" t="e">
        <f>#REF!</f>
        <v>#REF!</v>
      </c>
      <c r="W23" s="30" t="e">
        <f t="shared" si="3"/>
        <v>#REF!</v>
      </c>
      <c r="X23" s="55">
        <f t="shared" si="4"/>
        <v>74.91666666666667</v>
      </c>
      <c r="Y23" s="56">
        <f aca="true" t="shared" si="13" ref="Y23:Y26">AVERAGE(J23:K23)</f>
        <v>71</v>
      </c>
      <c r="Z23" s="57"/>
      <c r="AA23" s="58">
        <f t="shared" si="6"/>
        <v>72.95833333333334</v>
      </c>
      <c r="AB23" s="58">
        <f>'01.03.2017 г. (за февраль)'!AA23</f>
        <v>70.75</v>
      </c>
      <c r="AC23" s="58">
        <f t="shared" si="7"/>
        <v>2.208333333333343</v>
      </c>
    </row>
    <row r="24" spans="1:29" ht="17.25" customHeight="1">
      <c r="A24" s="24">
        <v>20</v>
      </c>
      <c r="B24" s="25" t="s">
        <v>34</v>
      </c>
      <c r="C24" s="50">
        <v>50</v>
      </c>
      <c r="D24" s="46">
        <v>60</v>
      </c>
      <c r="E24" s="60">
        <v>37</v>
      </c>
      <c r="F24" s="50">
        <v>37</v>
      </c>
      <c r="G24" s="50">
        <v>34.7</v>
      </c>
      <c r="H24" s="50">
        <v>40.2</v>
      </c>
      <c r="I24" s="51">
        <v>100</v>
      </c>
      <c r="J24" s="52">
        <f>26*2</f>
        <v>52</v>
      </c>
      <c r="K24" s="52">
        <f>26*2</f>
        <v>52</v>
      </c>
      <c r="L24" s="53" t="s">
        <v>77</v>
      </c>
      <c r="M24" s="8"/>
      <c r="N24" s="54"/>
      <c r="O24" s="8"/>
      <c r="P24" s="54"/>
      <c r="Q24" s="54"/>
      <c r="R24" s="26">
        <f t="shared" si="0"/>
        <v>43.15</v>
      </c>
      <c r="S24" s="27">
        <f t="shared" si="12"/>
        <v>52</v>
      </c>
      <c r="T24" s="27"/>
      <c r="U24" s="28">
        <f t="shared" si="2"/>
        <v>47.575</v>
      </c>
      <c r="V24" s="29" t="e">
        <f>#REF!</f>
        <v>#REF!</v>
      </c>
      <c r="W24" s="30" t="e">
        <f t="shared" si="3"/>
        <v>#REF!</v>
      </c>
      <c r="X24" s="55">
        <f t="shared" si="4"/>
        <v>43.15</v>
      </c>
      <c r="Y24" s="56">
        <f t="shared" si="13"/>
        <v>52</v>
      </c>
      <c r="Z24" s="57"/>
      <c r="AA24" s="58">
        <f t="shared" si="6"/>
        <v>47.575</v>
      </c>
      <c r="AB24" s="58">
        <f>'01.03.2017 г. (за февраль)'!AA24</f>
        <v>47.40833333333333</v>
      </c>
      <c r="AC24" s="58">
        <f t="shared" si="7"/>
        <v>0.1666666666666714</v>
      </c>
    </row>
    <row r="25" spans="1:29" ht="21" customHeight="1">
      <c r="A25" s="24">
        <v>21</v>
      </c>
      <c r="B25" s="25" t="s">
        <v>35</v>
      </c>
      <c r="C25" s="50">
        <v>50</v>
      </c>
      <c r="D25" s="46">
        <v>60</v>
      </c>
      <c r="E25" s="60">
        <v>40</v>
      </c>
      <c r="F25" s="50">
        <v>40</v>
      </c>
      <c r="G25" s="50">
        <v>37.7</v>
      </c>
      <c r="H25" s="50">
        <v>57.8</v>
      </c>
      <c r="I25" s="51">
        <v>100</v>
      </c>
      <c r="J25" s="52">
        <f>29/600*1000</f>
        <v>48.333333333333336</v>
      </c>
      <c r="K25" s="52">
        <f>31/600*1000</f>
        <v>51.666666666666664</v>
      </c>
      <c r="L25" s="53" t="s">
        <v>77</v>
      </c>
      <c r="M25" s="8"/>
      <c r="N25" s="54"/>
      <c r="O25" s="8"/>
      <c r="P25" s="54"/>
      <c r="Q25" s="54"/>
      <c r="R25" s="26">
        <f t="shared" si="0"/>
        <v>47.583333333333336</v>
      </c>
      <c r="S25" s="27">
        <f t="shared" si="12"/>
        <v>50</v>
      </c>
      <c r="T25" s="27"/>
      <c r="U25" s="28">
        <f t="shared" si="2"/>
        <v>48.79166666666667</v>
      </c>
      <c r="V25" s="29" t="e">
        <f>#REF!</f>
        <v>#REF!</v>
      </c>
      <c r="W25" s="30" t="e">
        <f t="shared" si="3"/>
        <v>#REF!</v>
      </c>
      <c r="X25" s="55">
        <f t="shared" si="4"/>
        <v>47.583333333333336</v>
      </c>
      <c r="Y25" s="56">
        <f t="shared" si="13"/>
        <v>50</v>
      </c>
      <c r="Z25" s="57"/>
      <c r="AA25" s="58">
        <f t="shared" si="6"/>
        <v>48.79166666666667</v>
      </c>
      <c r="AB25" s="58">
        <f>'01.03.2017 г. (за февраль)'!AA25</f>
        <v>50.625</v>
      </c>
      <c r="AC25" s="58">
        <f t="shared" si="7"/>
        <v>-1.8333333333333286</v>
      </c>
    </row>
    <row r="26" spans="1:29" ht="18.75" customHeight="1">
      <c r="A26" s="24">
        <v>22</v>
      </c>
      <c r="B26" s="25" t="s">
        <v>36</v>
      </c>
      <c r="C26" s="50">
        <v>44</v>
      </c>
      <c r="D26" s="46">
        <v>52.5</v>
      </c>
      <c r="E26" s="60">
        <v>48</v>
      </c>
      <c r="F26" s="50">
        <v>80</v>
      </c>
      <c r="G26" s="50">
        <v>40.7</v>
      </c>
      <c r="H26" s="50">
        <v>74.9</v>
      </c>
      <c r="I26" s="51">
        <v>100</v>
      </c>
      <c r="J26" s="52">
        <v>37</v>
      </c>
      <c r="K26" s="52">
        <v>44</v>
      </c>
      <c r="L26" s="53" t="s">
        <v>77</v>
      </c>
      <c r="M26" s="8"/>
      <c r="N26" s="54"/>
      <c r="O26" s="8"/>
      <c r="P26" s="54"/>
      <c r="Q26" s="54"/>
      <c r="R26" s="26">
        <f t="shared" si="0"/>
        <v>56.68333333333334</v>
      </c>
      <c r="S26" s="27">
        <f t="shared" si="12"/>
        <v>40.5</v>
      </c>
      <c r="T26" s="27"/>
      <c r="U26" s="28">
        <f t="shared" si="2"/>
        <v>48.59166666666667</v>
      </c>
      <c r="V26" s="29" t="e">
        <f>#REF!</f>
        <v>#REF!</v>
      </c>
      <c r="W26" s="30" t="e">
        <f t="shared" si="3"/>
        <v>#REF!</v>
      </c>
      <c r="X26" s="55">
        <f t="shared" si="4"/>
        <v>56.68333333333334</v>
      </c>
      <c r="Y26" s="56">
        <f t="shared" si="13"/>
        <v>40.5</v>
      </c>
      <c r="Z26" s="57"/>
      <c r="AA26" s="58">
        <f t="shared" si="6"/>
        <v>48.59166666666667</v>
      </c>
      <c r="AB26" s="58">
        <f>'01.03.2017 г. (за февраль)'!AA26</f>
        <v>50.46666666666667</v>
      </c>
      <c r="AC26" s="58">
        <f t="shared" si="7"/>
        <v>-1.875</v>
      </c>
    </row>
    <row r="27" spans="1:29" ht="16.5" customHeight="1">
      <c r="A27" s="24">
        <v>23</v>
      </c>
      <c r="B27" s="25" t="s">
        <v>37</v>
      </c>
      <c r="C27" s="50">
        <v>185</v>
      </c>
      <c r="D27" s="46">
        <v>270</v>
      </c>
      <c r="E27" s="50">
        <v>183</v>
      </c>
      <c r="F27" s="50">
        <v>260</v>
      </c>
      <c r="G27" s="50">
        <v>189.8</v>
      </c>
      <c r="H27" s="50">
        <v>215.8</v>
      </c>
      <c r="I27" s="51">
        <v>100</v>
      </c>
      <c r="J27" s="52"/>
      <c r="K27" s="52"/>
      <c r="L27" s="53"/>
      <c r="M27" s="8"/>
      <c r="N27" s="54"/>
      <c r="O27" s="8"/>
      <c r="P27" s="54"/>
      <c r="Q27" s="54"/>
      <c r="R27" s="26">
        <f t="shared" si="0"/>
        <v>217.26666666666665</v>
      </c>
      <c r="S27" s="27" t="e">
        <f t="shared" si="12"/>
        <v>#DIV/0!</v>
      </c>
      <c r="T27" s="27"/>
      <c r="U27" s="28" t="e">
        <f t="shared" si="2"/>
        <v>#DIV/0!</v>
      </c>
      <c r="V27" s="29" t="e">
        <f>#REF!</f>
        <v>#REF!</v>
      </c>
      <c r="W27" s="30" t="e">
        <f t="shared" si="3"/>
        <v>#DIV/0!</v>
      </c>
      <c r="X27" s="55">
        <f t="shared" si="4"/>
        <v>217.26666666666665</v>
      </c>
      <c r="Y27" s="56"/>
      <c r="Z27" s="57"/>
      <c r="AA27" s="58">
        <f t="shared" si="6"/>
        <v>217.26666666666665</v>
      </c>
      <c r="AB27" s="58">
        <f>'01.03.2017 г. (за февраль)'!AA27</f>
        <v>200.1</v>
      </c>
      <c r="AC27" s="58">
        <f t="shared" si="7"/>
        <v>17.166666666666657</v>
      </c>
    </row>
    <row r="28" spans="1:29" ht="18" customHeight="1">
      <c r="A28" s="24">
        <v>24</v>
      </c>
      <c r="B28" s="25" t="s">
        <v>38</v>
      </c>
      <c r="C28" s="50">
        <v>413</v>
      </c>
      <c r="D28" s="46">
        <v>526</v>
      </c>
      <c r="E28" s="50">
        <v>497</v>
      </c>
      <c r="F28" s="50">
        <v>582</v>
      </c>
      <c r="G28" s="50">
        <v>588</v>
      </c>
      <c r="H28" s="50">
        <v>588</v>
      </c>
      <c r="I28" s="51">
        <v>100</v>
      </c>
      <c r="J28" s="52">
        <v>300</v>
      </c>
      <c r="K28" s="52">
        <v>550</v>
      </c>
      <c r="L28" s="53" t="s">
        <v>77</v>
      </c>
      <c r="M28" s="8"/>
      <c r="N28" s="54"/>
      <c r="O28" s="8"/>
      <c r="P28" s="54"/>
      <c r="Q28" s="54"/>
      <c r="R28" s="26">
        <f t="shared" si="0"/>
        <v>532.3333333333334</v>
      </c>
      <c r="S28" s="27">
        <f t="shared" si="12"/>
        <v>425</v>
      </c>
      <c r="T28" s="27"/>
      <c r="U28" s="28">
        <f t="shared" si="2"/>
        <v>478.6666666666667</v>
      </c>
      <c r="V28" s="29" t="e">
        <f>#REF!</f>
        <v>#REF!</v>
      </c>
      <c r="W28" s="30" t="e">
        <f t="shared" si="3"/>
        <v>#REF!</v>
      </c>
      <c r="X28" s="55">
        <f t="shared" si="4"/>
        <v>532.3333333333334</v>
      </c>
      <c r="Y28" s="56">
        <f aca="true" t="shared" si="14" ref="Y28:Y37">AVERAGE(J28:K28)</f>
        <v>425</v>
      </c>
      <c r="Z28" s="57"/>
      <c r="AA28" s="58">
        <f t="shared" si="6"/>
        <v>478.6666666666667</v>
      </c>
      <c r="AB28" s="58">
        <f>'01.03.2017 г. (за февраль)'!AA28</f>
        <v>405.75</v>
      </c>
      <c r="AC28" s="58">
        <f t="shared" si="7"/>
        <v>72.91666666666669</v>
      </c>
    </row>
    <row r="29" spans="1:29" ht="15.75" customHeight="1">
      <c r="A29" s="24">
        <v>25</v>
      </c>
      <c r="B29" s="25" t="s">
        <v>39</v>
      </c>
      <c r="C29" s="50">
        <v>44</v>
      </c>
      <c r="D29" s="46">
        <v>54</v>
      </c>
      <c r="E29" s="50">
        <v>49</v>
      </c>
      <c r="F29" s="50">
        <v>80</v>
      </c>
      <c r="G29" s="50">
        <v>44.8</v>
      </c>
      <c r="H29" s="50">
        <v>45.2</v>
      </c>
      <c r="I29" s="51" t="s">
        <v>77</v>
      </c>
      <c r="J29" s="52">
        <v>44</v>
      </c>
      <c r="K29" s="52">
        <v>44</v>
      </c>
      <c r="L29" s="53" t="s">
        <v>77</v>
      </c>
      <c r="M29" s="8"/>
      <c r="N29" s="54"/>
      <c r="O29" s="8"/>
      <c r="P29" s="54"/>
      <c r="Q29" s="54"/>
      <c r="R29" s="26">
        <f t="shared" si="0"/>
        <v>52.833333333333336</v>
      </c>
      <c r="S29" s="27">
        <f t="shared" si="12"/>
        <v>44</v>
      </c>
      <c r="T29" s="27"/>
      <c r="U29" s="28">
        <f t="shared" si="2"/>
        <v>48.41666666666667</v>
      </c>
      <c r="V29" s="29" t="e">
        <f>#REF!</f>
        <v>#REF!</v>
      </c>
      <c r="W29" s="30" t="e">
        <f t="shared" si="3"/>
        <v>#REF!</v>
      </c>
      <c r="X29" s="55">
        <f t="shared" si="4"/>
        <v>52.833333333333336</v>
      </c>
      <c r="Y29" s="56">
        <f t="shared" si="14"/>
        <v>44</v>
      </c>
      <c r="Z29" s="57"/>
      <c r="AA29" s="58">
        <f t="shared" si="6"/>
        <v>48.41666666666667</v>
      </c>
      <c r="AB29" s="58">
        <f>'01.03.2017 г. (за февраль)'!AA29</f>
        <v>47.66666666666667</v>
      </c>
      <c r="AC29" s="58">
        <f t="shared" si="7"/>
        <v>0.75</v>
      </c>
    </row>
    <row r="30" spans="1:29" ht="17.25">
      <c r="A30" s="24">
        <v>26</v>
      </c>
      <c r="B30" s="25" t="s">
        <v>40</v>
      </c>
      <c r="C30" s="50">
        <v>90</v>
      </c>
      <c r="D30" s="46">
        <v>160</v>
      </c>
      <c r="E30" s="50">
        <v>113</v>
      </c>
      <c r="F30" s="50">
        <v>202</v>
      </c>
      <c r="G30" s="50">
        <v>115</v>
      </c>
      <c r="H30" s="50">
        <v>120.5</v>
      </c>
      <c r="I30" s="51">
        <v>100</v>
      </c>
      <c r="J30" s="52">
        <v>92</v>
      </c>
      <c r="K30" s="52">
        <v>92</v>
      </c>
      <c r="L30" s="53" t="s">
        <v>77</v>
      </c>
      <c r="M30" s="8"/>
      <c r="N30" s="54"/>
      <c r="O30" s="8"/>
      <c r="P30" s="54"/>
      <c r="Q30" s="54"/>
      <c r="R30" s="26">
        <f t="shared" si="0"/>
        <v>133.41666666666666</v>
      </c>
      <c r="S30" s="27">
        <f t="shared" si="12"/>
        <v>92</v>
      </c>
      <c r="T30" s="27"/>
      <c r="U30" s="28">
        <f t="shared" si="2"/>
        <v>112.70833333333333</v>
      </c>
      <c r="V30" s="29" t="e">
        <f>#REF!</f>
        <v>#REF!</v>
      </c>
      <c r="W30" s="30" t="e">
        <f t="shared" si="3"/>
        <v>#REF!</v>
      </c>
      <c r="X30" s="55">
        <f t="shared" si="4"/>
        <v>133.41666666666666</v>
      </c>
      <c r="Y30" s="56">
        <f t="shared" si="14"/>
        <v>92</v>
      </c>
      <c r="Z30" s="57"/>
      <c r="AA30" s="58">
        <f t="shared" si="6"/>
        <v>112.70833333333333</v>
      </c>
      <c r="AB30" s="58">
        <f>'01.03.2017 г. (за февраль)'!AA30</f>
        <v>105.54166666666666</v>
      </c>
      <c r="AC30" s="58">
        <f t="shared" si="7"/>
        <v>7.166666666666671</v>
      </c>
    </row>
    <row r="31" spans="1:29" ht="15.75" customHeight="1">
      <c r="A31" s="24">
        <v>27</v>
      </c>
      <c r="B31" s="25" t="s">
        <v>41</v>
      </c>
      <c r="C31" s="50">
        <v>308.5</v>
      </c>
      <c r="D31" s="46">
        <v>322</v>
      </c>
      <c r="E31" s="50">
        <v>314</v>
      </c>
      <c r="F31" s="50">
        <v>669</v>
      </c>
      <c r="G31" s="50">
        <v>351.5</v>
      </c>
      <c r="H31" s="50">
        <v>420.5</v>
      </c>
      <c r="I31" s="51">
        <v>100</v>
      </c>
      <c r="J31" s="52">
        <v>357</v>
      </c>
      <c r="K31" s="52">
        <v>357</v>
      </c>
      <c r="L31" s="53" t="s">
        <v>77</v>
      </c>
      <c r="M31" s="63"/>
      <c r="N31" s="8"/>
      <c r="O31" s="8"/>
      <c r="P31" s="63"/>
      <c r="Q31" s="54"/>
      <c r="R31" s="26">
        <f t="shared" si="0"/>
        <v>397.5833333333333</v>
      </c>
      <c r="S31" s="27">
        <f t="shared" si="12"/>
        <v>357</v>
      </c>
      <c r="T31" s="27"/>
      <c r="U31" s="28">
        <f t="shared" si="2"/>
        <v>377.29166666666663</v>
      </c>
      <c r="V31" s="29" t="e">
        <f>#REF!</f>
        <v>#REF!</v>
      </c>
      <c r="W31" s="30" t="e">
        <f t="shared" si="3"/>
        <v>#REF!</v>
      </c>
      <c r="X31" s="55">
        <f t="shared" si="4"/>
        <v>397.5833333333333</v>
      </c>
      <c r="Y31" s="56">
        <f t="shared" si="14"/>
        <v>357</v>
      </c>
      <c r="Z31" s="57"/>
      <c r="AA31" s="58">
        <f t="shared" si="6"/>
        <v>377.29166666666663</v>
      </c>
      <c r="AB31" s="58">
        <f>'01.03.2017 г. (за февраль)'!AA31</f>
        <v>384.91666666666663</v>
      </c>
      <c r="AC31" s="58">
        <f t="shared" si="7"/>
        <v>-7.625</v>
      </c>
    </row>
    <row r="32" spans="1:29" s="2" customFormat="1" ht="15" customHeight="1">
      <c r="A32" s="33">
        <v>28</v>
      </c>
      <c r="B32" s="34" t="s">
        <v>42</v>
      </c>
      <c r="C32" s="50">
        <v>23</v>
      </c>
      <c r="D32" s="46">
        <v>23.5</v>
      </c>
      <c r="E32" s="50">
        <v>25</v>
      </c>
      <c r="F32" s="50">
        <v>45</v>
      </c>
      <c r="G32" s="50">
        <v>25.2</v>
      </c>
      <c r="H32" s="50">
        <v>27</v>
      </c>
      <c r="I32" s="51">
        <v>100</v>
      </c>
      <c r="J32" s="52">
        <v>20</v>
      </c>
      <c r="K32" s="52">
        <v>20</v>
      </c>
      <c r="L32" s="53" t="s">
        <v>77</v>
      </c>
      <c r="M32" s="63">
        <v>24</v>
      </c>
      <c r="N32" s="63">
        <v>24</v>
      </c>
      <c r="O32" s="63">
        <v>20</v>
      </c>
      <c r="P32" s="63">
        <v>22</v>
      </c>
      <c r="Q32" s="64">
        <v>100</v>
      </c>
      <c r="R32" s="26">
        <f t="shared" si="0"/>
        <v>28.116666666666664</v>
      </c>
      <c r="S32" s="27">
        <f t="shared" si="12"/>
        <v>20</v>
      </c>
      <c r="T32" s="27">
        <f aca="true" t="shared" si="15" ref="T32:T43">AVERAGE(M32:P32)</f>
        <v>22.5</v>
      </c>
      <c r="U32" s="28">
        <f t="shared" si="2"/>
        <v>23.538888888888888</v>
      </c>
      <c r="V32" s="29" t="e">
        <f>#REF!</f>
        <v>#REF!</v>
      </c>
      <c r="W32" s="30" t="e">
        <f t="shared" si="3"/>
        <v>#REF!</v>
      </c>
      <c r="X32" s="55">
        <f t="shared" si="4"/>
        <v>28.116666666666664</v>
      </c>
      <c r="Y32" s="56">
        <f t="shared" si="14"/>
        <v>20</v>
      </c>
      <c r="Z32" s="65">
        <f aca="true" t="shared" si="16" ref="Z32:Z43">AVERAGE(M32:P32)</f>
        <v>22.5</v>
      </c>
      <c r="AA32" s="58">
        <f t="shared" si="6"/>
        <v>23.538888888888888</v>
      </c>
      <c r="AB32" s="58">
        <f>'01.03.2017 г. (за февраль)'!AA32</f>
        <v>20.311111111111114</v>
      </c>
      <c r="AC32" s="58">
        <f t="shared" si="7"/>
        <v>3.2277777777777743</v>
      </c>
    </row>
    <row r="33" spans="1:29" s="2" customFormat="1" ht="15.75" customHeight="1">
      <c r="A33" s="33">
        <v>29</v>
      </c>
      <c r="B33" s="34" t="s">
        <v>43</v>
      </c>
      <c r="C33" s="50">
        <v>26</v>
      </c>
      <c r="D33" s="46">
        <v>28.5</v>
      </c>
      <c r="E33" s="50">
        <v>30</v>
      </c>
      <c r="F33" s="50">
        <v>30</v>
      </c>
      <c r="G33" s="50">
        <v>28.8</v>
      </c>
      <c r="H33" s="50">
        <v>33</v>
      </c>
      <c r="I33" s="51">
        <v>100</v>
      </c>
      <c r="J33" s="52">
        <v>30</v>
      </c>
      <c r="K33" s="52">
        <v>30</v>
      </c>
      <c r="L33" s="53" t="s">
        <v>77</v>
      </c>
      <c r="M33" s="63">
        <v>28</v>
      </c>
      <c r="N33" s="63">
        <v>28</v>
      </c>
      <c r="O33" s="63">
        <v>26</v>
      </c>
      <c r="P33" s="63">
        <v>28</v>
      </c>
      <c r="Q33" s="64">
        <v>100</v>
      </c>
      <c r="R33" s="26">
        <f t="shared" si="0"/>
        <v>29.383333333333336</v>
      </c>
      <c r="S33" s="27">
        <f t="shared" si="12"/>
        <v>30</v>
      </c>
      <c r="T33" s="27">
        <f t="shared" si="15"/>
        <v>27.5</v>
      </c>
      <c r="U33" s="28">
        <f t="shared" si="2"/>
        <v>28.961111111111112</v>
      </c>
      <c r="V33" s="29" t="e">
        <f>#REF!</f>
        <v>#REF!</v>
      </c>
      <c r="W33" s="30" t="e">
        <f t="shared" si="3"/>
        <v>#REF!</v>
      </c>
      <c r="X33" s="55">
        <f t="shared" si="4"/>
        <v>29.383333333333336</v>
      </c>
      <c r="Y33" s="56">
        <f t="shared" si="14"/>
        <v>30</v>
      </c>
      <c r="Z33" s="65">
        <f t="shared" si="16"/>
        <v>27.5</v>
      </c>
      <c r="AA33" s="58">
        <f t="shared" si="6"/>
        <v>28.961111111111112</v>
      </c>
      <c r="AB33" s="58">
        <f>'01.03.2017 г. (за февраль)'!AA33</f>
        <v>31.277777777777782</v>
      </c>
      <c r="AC33" s="58">
        <f t="shared" si="7"/>
        <v>-2.31666666666667</v>
      </c>
    </row>
    <row r="34" spans="1:29" s="2" customFormat="1" ht="15" customHeight="1">
      <c r="A34" s="33">
        <v>30</v>
      </c>
      <c r="B34" s="34" t="s">
        <v>44</v>
      </c>
      <c r="C34" s="50">
        <v>62</v>
      </c>
      <c r="D34" s="46">
        <v>65.5</v>
      </c>
      <c r="E34" s="50">
        <v>22</v>
      </c>
      <c r="F34" s="50">
        <v>72</v>
      </c>
      <c r="G34" s="50">
        <v>21.6</v>
      </c>
      <c r="H34" s="50">
        <v>28</v>
      </c>
      <c r="I34" s="51">
        <v>100</v>
      </c>
      <c r="J34" s="52">
        <v>20</v>
      </c>
      <c r="K34" s="52">
        <v>20</v>
      </c>
      <c r="L34" s="53" t="s">
        <v>77</v>
      </c>
      <c r="M34" s="63">
        <v>20</v>
      </c>
      <c r="N34" s="63">
        <v>20</v>
      </c>
      <c r="O34" s="63">
        <v>18</v>
      </c>
      <c r="P34" s="63">
        <v>18</v>
      </c>
      <c r="Q34" s="64">
        <v>100</v>
      </c>
      <c r="R34" s="26">
        <f t="shared" si="0"/>
        <v>45.18333333333334</v>
      </c>
      <c r="S34" s="27">
        <f t="shared" si="12"/>
        <v>20</v>
      </c>
      <c r="T34" s="27">
        <f t="shared" si="15"/>
        <v>19</v>
      </c>
      <c r="U34" s="28">
        <f t="shared" si="2"/>
        <v>28.061111111111114</v>
      </c>
      <c r="V34" s="29" t="e">
        <f>#REF!</f>
        <v>#REF!</v>
      </c>
      <c r="W34" s="30" t="e">
        <f t="shared" si="3"/>
        <v>#REF!</v>
      </c>
      <c r="X34" s="55">
        <f t="shared" si="4"/>
        <v>45.18333333333334</v>
      </c>
      <c r="Y34" s="56">
        <f t="shared" si="14"/>
        <v>20</v>
      </c>
      <c r="Z34" s="65">
        <f t="shared" si="16"/>
        <v>19</v>
      </c>
      <c r="AA34" s="58">
        <f t="shared" si="6"/>
        <v>28.061111111111114</v>
      </c>
      <c r="AB34" s="58">
        <f>'01.03.2017 г. (за февраль)'!AA34</f>
        <v>22.311111111111114</v>
      </c>
      <c r="AC34" s="58">
        <f t="shared" si="7"/>
        <v>5.75</v>
      </c>
    </row>
    <row r="35" spans="1:29" s="2" customFormat="1" ht="17.25" customHeight="1">
      <c r="A35" s="33">
        <v>31</v>
      </c>
      <c r="B35" s="34" t="s">
        <v>45</v>
      </c>
      <c r="C35" s="50">
        <v>29</v>
      </c>
      <c r="D35" s="46">
        <v>30.5</v>
      </c>
      <c r="E35" s="50">
        <v>32</v>
      </c>
      <c r="F35" s="50">
        <v>42</v>
      </c>
      <c r="G35" s="50">
        <v>31.2</v>
      </c>
      <c r="H35" s="50">
        <v>40</v>
      </c>
      <c r="I35" s="51" t="s">
        <v>77</v>
      </c>
      <c r="J35" s="52">
        <v>30</v>
      </c>
      <c r="K35" s="52">
        <v>30</v>
      </c>
      <c r="L35" s="53" t="s">
        <v>77</v>
      </c>
      <c r="M35" s="63">
        <v>29</v>
      </c>
      <c r="N35" s="63">
        <v>29</v>
      </c>
      <c r="O35" s="63">
        <v>22</v>
      </c>
      <c r="P35" s="63">
        <v>24</v>
      </c>
      <c r="Q35" s="64">
        <v>100</v>
      </c>
      <c r="R35" s="26">
        <f t="shared" si="0"/>
        <v>34.11666666666667</v>
      </c>
      <c r="S35" s="27"/>
      <c r="T35" s="27">
        <f t="shared" si="15"/>
        <v>26</v>
      </c>
      <c r="U35" s="28">
        <f t="shared" si="2"/>
        <v>30.058333333333334</v>
      </c>
      <c r="V35" s="29" t="e">
        <f>#REF!</f>
        <v>#REF!</v>
      </c>
      <c r="W35" s="30" t="e">
        <f t="shared" si="3"/>
        <v>#REF!</v>
      </c>
      <c r="X35" s="55">
        <f t="shared" si="4"/>
        <v>34.11666666666667</v>
      </c>
      <c r="Y35" s="56">
        <f t="shared" si="14"/>
        <v>30</v>
      </c>
      <c r="Z35" s="65">
        <f t="shared" si="16"/>
        <v>26</v>
      </c>
      <c r="AA35" s="58">
        <f t="shared" si="6"/>
        <v>30.03888888888889</v>
      </c>
      <c r="AB35" s="58">
        <f>'01.03.2017 г. (за февраль)'!AA35</f>
        <v>31.372222222222224</v>
      </c>
      <c r="AC35" s="58">
        <f t="shared" si="7"/>
        <v>-1.3333333333333321</v>
      </c>
    </row>
    <row r="36" spans="1:29" s="2" customFormat="1" ht="18" customHeight="1">
      <c r="A36" s="33">
        <v>32</v>
      </c>
      <c r="B36" s="34" t="s">
        <v>46</v>
      </c>
      <c r="C36" s="50">
        <v>140</v>
      </c>
      <c r="D36" s="46">
        <v>152.5</v>
      </c>
      <c r="E36" s="50">
        <v>161</v>
      </c>
      <c r="F36" s="50">
        <v>198</v>
      </c>
      <c r="G36" s="50">
        <v>138</v>
      </c>
      <c r="H36" s="50">
        <v>150</v>
      </c>
      <c r="I36" s="51">
        <v>100</v>
      </c>
      <c r="J36" s="52">
        <v>200</v>
      </c>
      <c r="K36" s="52">
        <v>200</v>
      </c>
      <c r="L36" s="53" t="s">
        <v>77</v>
      </c>
      <c r="M36" s="63">
        <v>140</v>
      </c>
      <c r="N36" s="63">
        <v>140</v>
      </c>
      <c r="O36" s="63">
        <v>125</v>
      </c>
      <c r="P36" s="63">
        <v>125</v>
      </c>
      <c r="Q36" s="64">
        <v>100</v>
      </c>
      <c r="R36" s="26">
        <f t="shared" si="0"/>
        <v>156.58333333333334</v>
      </c>
      <c r="S36" s="27"/>
      <c r="T36" s="27">
        <f t="shared" si="15"/>
        <v>132.5</v>
      </c>
      <c r="U36" s="28">
        <f t="shared" si="2"/>
        <v>144.54166666666669</v>
      </c>
      <c r="V36" s="29" t="e">
        <f>#REF!</f>
        <v>#REF!</v>
      </c>
      <c r="W36" s="30" t="e">
        <f t="shared" si="3"/>
        <v>#REF!</v>
      </c>
      <c r="X36" s="55">
        <f t="shared" si="4"/>
        <v>156.58333333333334</v>
      </c>
      <c r="Y36" s="56">
        <f t="shared" si="14"/>
        <v>200</v>
      </c>
      <c r="Z36" s="65">
        <f t="shared" si="16"/>
        <v>132.5</v>
      </c>
      <c r="AA36" s="58">
        <f t="shared" si="6"/>
        <v>163.0277777777778</v>
      </c>
      <c r="AB36" s="58">
        <f>'01.03.2017 г. (за февраль)'!AA36</f>
        <v>190.55555555555554</v>
      </c>
      <c r="AC36" s="58">
        <f t="shared" si="7"/>
        <v>-27.527777777777743</v>
      </c>
    </row>
    <row r="37" spans="1:29" s="2" customFormat="1" ht="17.25" customHeight="1">
      <c r="A37" s="33">
        <v>33</v>
      </c>
      <c r="B37" s="34" t="s">
        <v>47</v>
      </c>
      <c r="C37" s="50">
        <v>143</v>
      </c>
      <c r="D37" s="46">
        <v>146.5</v>
      </c>
      <c r="E37" s="50">
        <v>143</v>
      </c>
      <c r="F37" s="50">
        <v>270</v>
      </c>
      <c r="G37" s="50">
        <v>132</v>
      </c>
      <c r="H37" s="50">
        <v>160</v>
      </c>
      <c r="I37" s="51">
        <v>100</v>
      </c>
      <c r="J37" s="52">
        <v>147</v>
      </c>
      <c r="K37" s="52">
        <v>147</v>
      </c>
      <c r="L37" s="53" t="s">
        <v>77</v>
      </c>
      <c r="M37" s="63">
        <v>158</v>
      </c>
      <c r="N37" s="63">
        <v>158</v>
      </c>
      <c r="O37" s="63">
        <v>125</v>
      </c>
      <c r="P37" s="63">
        <v>145</v>
      </c>
      <c r="Q37" s="64">
        <v>100</v>
      </c>
      <c r="R37" s="26">
        <f t="shared" si="0"/>
        <v>165.75</v>
      </c>
      <c r="S37" s="27"/>
      <c r="T37" s="27">
        <f t="shared" si="15"/>
        <v>146.5</v>
      </c>
      <c r="U37" s="28">
        <f t="shared" si="2"/>
        <v>156.125</v>
      </c>
      <c r="V37" s="29" t="e">
        <f>#REF!</f>
        <v>#REF!</v>
      </c>
      <c r="W37" s="30" t="e">
        <f t="shared" si="3"/>
        <v>#REF!</v>
      </c>
      <c r="X37" s="55">
        <f t="shared" si="4"/>
        <v>165.75</v>
      </c>
      <c r="Y37" s="56">
        <f t="shared" si="14"/>
        <v>147</v>
      </c>
      <c r="Z37" s="65">
        <f t="shared" si="16"/>
        <v>146.5</v>
      </c>
      <c r="AA37" s="58">
        <f t="shared" si="6"/>
        <v>153.08333333333334</v>
      </c>
      <c r="AB37" s="58">
        <f>'01.03.2017 г. (за февраль)'!AA37</f>
        <v>166.08333333333334</v>
      </c>
      <c r="AC37" s="58">
        <f t="shared" si="7"/>
        <v>-13</v>
      </c>
    </row>
    <row r="38" spans="1:29" s="2" customFormat="1" ht="15.75" customHeight="1">
      <c r="A38" s="33">
        <v>34</v>
      </c>
      <c r="B38" s="34" t="s">
        <v>48</v>
      </c>
      <c r="C38" s="50">
        <v>250</v>
      </c>
      <c r="D38" s="46">
        <v>281</v>
      </c>
      <c r="E38" s="50">
        <v>296</v>
      </c>
      <c r="F38" s="50">
        <v>345</v>
      </c>
      <c r="G38" s="50">
        <v>288</v>
      </c>
      <c r="H38" s="50">
        <v>296</v>
      </c>
      <c r="I38" s="51">
        <v>100</v>
      </c>
      <c r="J38" s="52"/>
      <c r="K38" s="52"/>
      <c r="L38" s="53"/>
      <c r="M38" s="63">
        <v>260</v>
      </c>
      <c r="N38" s="63">
        <v>260</v>
      </c>
      <c r="O38" s="63">
        <v>250</v>
      </c>
      <c r="P38" s="63">
        <v>250</v>
      </c>
      <c r="Q38" s="64" t="s">
        <v>77</v>
      </c>
      <c r="R38" s="26">
        <f t="shared" si="0"/>
        <v>292.6666666666667</v>
      </c>
      <c r="S38" s="27"/>
      <c r="T38" s="27">
        <f t="shared" si="15"/>
        <v>255</v>
      </c>
      <c r="U38" s="28">
        <f t="shared" si="2"/>
        <v>273.83333333333337</v>
      </c>
      <c r="V38" s="29" t="e">
        <f>#REF!</f>
        <v>#REF!</v>
      </c>
      <c r="W38" s="30" t="e">
        <f t="shared" si="3"/>
        <v>#REF!</v>
      </c>
      <c r="X38" s="55">
        <f t="shared" si="4"/>
        <v>292.6666666666667</v>
      </c>
      <c r="Y38" s="56"/>
      <c r="Z38" s="65">
        <f t="shared" si="16"/>
        <v>255</v>
      </c>
      <c r="AA38" s="58">
        <f t="shared" si="6"/>
        <v>273.83333333333337</v>
      </c>
      <c r="AB38" s="58">
        <f>'01.03.2017 г. (за февраль)'!AA38</f>
        <v>280.16666666666663</v>
      </c>
      <c r="AC38" s="58">
        <f t="shared" si="7"/>
        <v>-6.3333333333332575</v>
      </c>
    </row>
    <row r="39" spans="1:29" s="2" customFormat="1" ht="15.75" customHeight="1">
      <c r="A39" s="33">
        <v>35</v>
      </c>
      <c r="B39" s="34" t="s">
        <v>49</v>
      </c>
      <c r="C39" s="50">
        <v>76</v>
      </c>
      <c r="D39" s="46">
        <v>82</v>
      </c>
      <c r="E39" s="50">
        <v>82</v>
      </c>
      <c r="F39" s="50">
        <v>100</v>
      </c>
      <c r="G39" s="50">
        <v>72</v>
      </c>
      <c r="H39" s="50">
        <v>110.6</v>
      </c>
      <c r="I39" s="51">
        <v>100</v>
      </c>
      <c r="J39" s="52">
        <v>100</v>
      </c>
      <c r="K39" s="52">
        <v>113</v>
      </c>
      <c r="L39" s="53" t="s">
        <v>77</v>
      </c>
      <c r="M39" s="63">
        <v>67</v>
      </c>
      <c r="N39" s="63">
        <v>85</v>
      </c>
      <c r="O39" s="63">
        <v>55</v>
      </c>
      <c r="P39" s="63">
        <v>70</v>
      </c>
      <c r="Q39" s="64">
        <v>100</v>
      </c>
      <c r="R39" s="26">
        <f t="shared" si="0"/>
        <v>87.10000000000001</v>
      </c>
      <c r="S39" s="27">
        <f>AVERAGE(J39:K39)</f>
        <v>106.5</v>
      </c>
      <c r="T39" s="27">
        <f t="shared" si="15"/>
        <v>69.25</v>
      </c>
      <c r="U39" s="28">
        <f t="shared" si="2"/>
        <v>87.61666666666667</v>
      </c>
      <c r="V39" s="29" t="e">
        <f>#REF!</f>
        <v>#REF!</v>
      </c>
      <c r="W39" s="30" t="e">
        <f t="shared" si="3"/>
        <v>#REF!</v>
      </c>
      <c r="X39" s="55">
        <f t="shared" si="4"/>
        <v>87.10000000000001</v>
      </c>
      <c r="Y39" s="56">
        <f aca="true" t="shared" si="17" ref="Y39:Y40">AVERAGE(J39:K39)</f>
        <v>106.5</v>
      </c>
      <c r="Z39" s="65">
        <f t="shared" si="16"/>
        <v>69.25</v>
      </c>
      <c r="AA39" s="58">
        <f t="shared" si="6"/>
        <v>87.61666666666667</v>
      </c>
      <c r="AB39" s="58">
        <f>'01.03.2017 г. (за февраль)'!AA39</f>
        <v>95.14444444444445</v>
      </c>
      <c r="AC39" s="58">
        <f t="shared" si="7"/>
        <v>-7.5277777777777715</v>
      </c>
    </row>
    <row r="40" spans="1:29" s="2" customFormat="1" ht="18.75" customHeight="1">
      <c r="A40" s="33">
        <v>36</v>
      </c>
      <c r="B40" s="34" t="s">
        <v>50</v>
      </c>
      <c r="C40" s="50">
        <v>89</v>
      </c>
      <c r="D40" s="46">
        <v>94</v>
      </c>
      <c r="E40" s="50">
        <v>95</v>
      </c>
      <c r="F40" s="50">
        <v>101</v>
      </c>
      <c r="G40" s="50">
        <v>98.4</v>
      </c>
      <c r="H40" s="50">
        <v>100.5</v>
      </c>
      <c r="I40" s="51">
        <v>100</v>
      </c>
      <c r="J40" s="52">
        <v>84</v>
      </c>
      <c r="K40" s="52">
        <v>84</v>
      </c>
      <c r="L40" s="53" t="s">
        <v>77</v>
      </c>
      <c r="M40" s="63">
        <v>90</v>
      </c>
      <c r="N40" s="63">
        <v>90</v>
      </c>
      <c r="O40" s="63">
        <v>80</v>
      </c>
      <c r="P40" s="63">
        <v>80</v>
      </c>
      <c r="Q40" s="64">
        <v>100</v>
      </c>
      <c r="R40" s="26">
        <f t="shared" si="0"/>
        <v>96.31666666666666</v>
      </c>
      <c r="S40" s="27"/>
      <c r="T40" s="27">
        <f t="shared" si="15"/>
        <v>85</v>
      </c>
      <c r="U40" s="28">
        <f t="shared" si="2"/>
        <v>90.65833333333333</v>
      </c>
      <c r="V40" s="29" t="e">
        <f>#REF!</f>
        <v>#REF!</v>
      </c>
      <c r="W40" s="30" t="e">
        <f t="shared" si="3"/>
        <v>#REF!</v>
      </c>
      <c r="X40" s="55">
        <f t="shared" si="4"/>
        <v>96.31666666666666</v>
      </c>
      <c r="Y40" s="56">
        <f t="shared" si="17"/>
        <v>84</v>
      </c>
      <c r="Z40" s="65">
        <f t="shared" si="16"/>
        <v>85</v>
      </c>
      <c r="AA40" s="58">
        <f t="shared" si="6"/>
        <v>88.43888888888888</v>
      </c>
      <c r="AB40" s="58">
        <f>'01.03.2017 г. (за февраль)'!AA40</f>
        <v>88.57777777777778</v>
      </c>
      <c r="AC40" s="58">
        <f t="shared" si="7"/>
        <v>-0.13888888888889994</v>
      </c>
    </row>
    <row r="41" spans="1:29" s="2" customFormat="1" ht="15.75" customHeight="1">
      <c r="A41" s="33">
        <v>37</v>
      </c>
      <c r="B41" s="34" t="s">
        <v>51</v>
      </c>
      <c r="C41" s="50">
        <v>240</v>
      </c>
      <c r="D41" s="46">
        <v>246</v>
      </c>
      <c r="E41" s="50">
        <v>254</v>
      </c>
      <c r="F41" s="50">
        <v>318</v>
      </c>
      <c r="G41" s="50">
        <v>306</v>
      </c>
      <c r="H41" s="50">
        <v>345</v>
      </c>
      <c r="I41" s="51">
        <v>100</v>
      </c>
      <c r="J41" s="52"/>
      <c r="K41" s="52"/>
      <c r="L41" s="53"/>
      <c r="M41" s="63">
        <v>180</v>
      </c>
      <c r="N41" s="63">
        <v>230</v>
      </c>
      <c r="O41" s="63">
        <v>145</v>
      </c>
      <c r="P41" s="63">
        <v>285</v>
      </c>
      <c r="Q41" s="64">
        <v>100</v>
      </c>
      <c r="R41" s="26">
        <f t="shared" si="0"/>
        <v>284.8333333333333</v>
      </c>
      <c r="S41" s="27"/>
      <c r="T41" s="27">
        <f t="shared" si="15"/>
        <v>210</v>
      </c>
      <c r="U41" s="28">
        <f t="shared" si="2"/>
        <v>247.41666666666666</v>
      </c>
      <c r="V41" s="29" t="e">
        <f>#REF!</f>
        <v>#REF!</v>
      </c>
      <c r="W41" s="30" t="e">
        <f t="shared" si="3"/>
        <v>#REF!</v>
      </c>
      <c r="X41" s="55">
        <f t="shared" si="4"/>
        <v>284.8333333333333</v>
      </c>
      <c r="Y41" s="56"/>
      <c r="Z41" s="65">
        <f t="shared" si="16"/>
        <v>210</v>
      </c>
      <c r="AA41" s="58">
        <f t="shared" si="6"/>
        <v>247.41666666666666</v>
      </c>
      <c r="AB41" s="58">
        <f>'01.03.2017 г. (за февраль)'!AA41</f>
        <v>293.66666666666663</v>
      </c>
      <c r="AC41" s="58">
        <f t="shared" si="7"/>
        <v>-46.24999999999997</v>
      </c>
    </row>
    <row r="42" spans="1:29" s="2" customFormat="1" ht="17.25" customHeight="1">
      <c r="A42" s="33">
        <v>38</v>
      </c>
      <c r="B42" s="34" t="s">
        <v>52</v>
      </c>
      <c r="C42" s="50">
        <v>70</v>
      </c>
      <c r="D42" s="46">
        <v>72</v>
      </c>
      <c r="E42" s="50">
        <v>63</v>
      </c>
      <c r="F42" s="50">
        <v>80</v>
      </c>
      <c r="G42" s="50">
        <v>87.6</v>
      </c>
      <c r="H42" s="50">
        <v>98</v>
      </c>
      <c r="I42" s="51">
        <v>100</v>
      </c>
      <c r="J42" s="52">
        <v>96</v>
      </c>
      <c r="K42" s="52">
        <v>96</v>
      </c>
      <c r="L42" s="53" t="s">
        <v>77</v>
      </c>
      <c r="M42" s="63">
        <v>66</v>
      </c>
      <c r="N42" s="63">
        <v>66</v>
      </c>
      <c r="O42" s="63">
        <v>65</v>
      </c>
      <c r="P42" s="63">
        <v>65</v>
      </c>
      <c r="Q42" s="64">
        <v>100</v>
      </c>
      <c r="R42" s="26">
        <f t="shared" si="0"/>
        <v>78.43333333333334</v>
      </c>
      <c r="S42" s="27">
        <f>AVERAGE(J42:K42)</f>
        <v>96</v>
      </c>
      <c r="T42" s="27">
        <f t="shared" si="15"/>
        <v>65.5</v>
      </c>
      <c r="U42" s="28">
        <f t="shared" si="2"/>
        <v>79.97777777777777</v>
      </c>
      <c r="V42" s="29" t="e">
        <f>#REF!</f>
        <v>#REF!</v>
      </c>
      <c r="W42" s="30" t="e">
        <f t="shared" si="3"/>
        <v>#REF!</v>
      </c>
      <c r="X42" s="55">
        <f t="shared" si="4"/>
        <v>78.43333333333334</v>
      </c>
      <c r="Y42" s="56">
        <f aca="true" t="shared" si="18" ref="Y42:Y44">AVERAGE(J42:K42)</f>
        <v>96</v>
      </c>
      <c r="Z42" s="65">
        <f t="shared" si="16"/>
        <v>65.5</v>
      </c>
      <c r="AA42" s="58">
        <f t="shared" si="6"/>
        <v>79.97777777777777</v>
      </c>
      <c r="AB42" s="58">
        <f>'01.03.2017 г. (за февраль)'!AA42</f>
        <v>88.08888888888889</v>
      </c>
      <c r="AC42" s="58">
        <f t="shared" si="7"/>
        <v>-8.111111111111114</v>
      </c>
    </row>
    <row r="43" spans="1:29" s="2" customFormat="1" ht="15.75" customHeight="1">
      <c r="A43" s="33">
        <v>39</v>
      </c>
      <c r="B43" s="34" t="s">
        <v>53</v>
      </c>
      <c r="C43" s="50">
        <v>110</v>
      </c>
      <c r="D43" s="46">
        <v>123</v>
      </c>
      <c r="E43" s="50">
        <v>118</v>
      </c>
      <c r="F43" s="50">
        <v>118</v>
      </c>
      <c r="G43" s="50">
        <v>90</v>
      </c>
      <c r="H43" s="50">
        <v>105</v>
      </c>
      <c r="I43" s="51">
        <v>100</v>
      </c>
      <c r="J43" s="52">
        <v>106</v>
      </c>
      <c r="K43" s="52">
        <v>106</v>
      </c>
      <c r="L43" s="53" t="s">
        <v>77</v>
      </c>
      <c r="M43" s="63">
        <v>97</v>
      </c>
      <c r="N43" s="63">
        <v>97</v>
      </c>
      <c r="O43" s="63">
        <v>68</v>
      </c>
      <c r="P43" s="63">
        <v>80</v>
      </c>
      <c r="Q43" s="64" t="s">
        <v>77</v>
      </c>
      <c r="R43" s="26">
        <f t="shared" si="0"/>
        <v>110.66666666666667</v>
      </c>
      <c r="S43" s="27"/>
      <c r="T43" s="27">
        <f t="shared" si="15"/>
        <v>85.5</v>
      </c>
      <c r="U43" s="28">
        <f t="shared" si="2"/>
        <v>98.08333333333334</v>
      </c>
      <c r="V43" s="29" t="e">
        <f>#REF!</f>
        <v>#REF!</v>
      </c>
      <c r="W43" s="30" t="e">
        <f t="shared" si="3"/>
        <v>#REF!</v>
      </c>
      <c r="X43" s="55">
        <f t="shared" si="4"/>
        <v>110.66666666666667</v>
      </c>
      <c r="Y43" s="56">
        <f t="shared" si="18"/>
        <v>106</v>
      </c>
      <c r="Z43" s="65">
        <f t="shared" si="16"/>
        <v>85.5</v>
      </c>
      <c r="AA43" s="58">
        <f t="shared" si="6"/>
        <v>100.72222222222223</v>
      </c>
      <c r="AB43" s="58">
        <f>'01.03.2017 г. (за февраль)'!AA43</f>
        <v>107.35555555555555</v>
      </c>
      <c r="AC43" s="58">
        <f t="shared" si="7"/>
        <v>-6.633333333333326</v>
      </c>
    </row>
    <row r="44" spans="1:29" s="2" customFormat="1" ht="18.75" customHeight="1">
      <c r="A44" s="33">
        <v>40</v>
      </c>
      <c r="B44" s="34" t="s">
        <v>54</v>
      </c>
      <c r="C44" s="50">
        <v>51</v>
      </c>
      <c r="D44" s="46">
        <v>54</v>
      </c>
      <c r="E44" s="50">
        <v>51</v>
      </c>
      <c r="F44" s="50">
        <v>51</v>
      </c>
      <c r="G44" s="50">
        <v>45.9</v>
      </c>
      <c r="H44" s="50">
        <v>45.9</v>
      </c>
      <c r="I44" s="51">
        <v>100</v>
      </c>
      <c r="J44" s="52">
        <v>55</v>
      </c>
      <c r="K44" s="52">
        <v>55</v>
      </c>
      <c r="L44" s="53" t="s">
        <v>77</v>
      </c>
      <c r="M44" s="8"/>
      <c r="N44" s="54"/>
      <c r="O44" s="8"/>
      <c r="P44" s="54"/>
      <c r="Q44" s="54"/>
      <c r="R44" s="26">
        <f t="shared" si="0"/>
        <v>49.800000000000004</v>
      </c>
      <c r="S44" s="27">
        <f>AVERAGE(J44:K44)</f>
        <v>55</v>
      </c>
      <c r="T44" s="27"/>
      <c r="U44" s="28">
        <f t="shared" si="2"/>
        <v>52.400000000000006</v>
      </c>
      <c r="V44" s="29" t="e">
        <f>#REF!</f>
        <v>#REF!</v>
      </c>
      <c r="W44" s="30" t="e">
        <f t="shared" si="3"/>
        <v>#REF!</v>
      </c>
      <c r="X44" s="55">
        <f t="shared" si="4"/>
        <v>49.800000000000004</v>
      </c>
      <c r="Y44" s="56">
        <f t="shared" si="18"/>
        <v>55</v>
      </c>
      <c r="Z44" s="57"/>
      <c r="AA44" s="58">
        <f t="shared" si="6"/>
        <v>52.400000000000006</v>
      </c>
      <c r="AB44" s="58">
        <f>'01.03.2017 г. (за февраль)'!AA44</f>
        <v>51.8</v>
      </c>
      <c r="AC44" s="58">
        <f t="shared" si="7"/>
        <v>0.6000000000000085</v>
      </c>
    </row>
    <row r="45" spans="1:29" ht="28.5" customHeight="1">
      <c r="A45" s="35"/>
      <c r="B45" s="35" t="s">
        <v>55</v>
      </c>
      <c r="C45" s="66"/>
      <c r="D45" s="67"/>
      <c r="E45" s="66"/>
      <c r="F45" s="66"/>
      <c r="G45" s="68"/>
      <c r="H45" s="68"/>
      <c r="I45" s="66"/>
      <c r="J45" s="66"/>
      <c r="K45" s="66"/>
      <c r="L45" s="66"/>
      <c r="M45" s="66"/>
      <c r="N45" s="66"/>
      <c r="O45" s="66"/>
      <c r="P45" s="66"/>
      <c r="Q45" s="66"/>
      <c r="Z45" s="69"/>
      <c r="AA45" s="69"/>
      <c r="AB45" s="69"/>
      <c r="AC45" s="69"/>
    </row>
    <row r="46" spans="1:17" ht="14.25" customHeight="1">
      <c r="A46" s="35"/>
      <c r="B46" s="70" t="s">
        <v>56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ht="15.75" customHeight="1">
      <c r="A47" s="35"/>
      <c r="B47" s="71" t="s">
        <v>57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1:17" ht="40.5" customHeight="1">
      <c r="A48" s="35"/>
      <c r="B48" s="72" t="s">
        <v>58</v>
      </c>
      <c r="C48" s="72"/>
      <c r="D48" s="72"/>
      <c r="E48" s="72"/>
      <c r="F48" s="72"/>
      <c r="G48" s="72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1:17" ht="29.25" customHeight="1">
      <c r="A49" s="35"/>
      <c r="B49" s="72" t="s">
        <v>59</v>
      </c>
      <c r="C49" s="72"/>
      <c r="D49" s="72"/>
      <c r="E49" s="72"/>
      <c r="F49" s="72"/>
      <c r="G49" s="72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1:17" ht="17.25" customHeight="1">
      <c r="A50" s="35"/>
      <c r="B50" s="72" t="s">
        <v>60</v>
      </c>
      <c r="C50" s="72"/>
      <c r="D50" s="72"/>
      <c r="E50" s="72"/>
      <c r="F50" s="72"/>
      <c r="G50" s="72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1:17" ht="30" customHeight="1">
      <c r="A51" s="35"/>
      <c r="B51" s="72" t="s">
        <v>61</v>
      </c>
      <c r="C51" s="72"/>
      <c r="D51" s="72"/>
      <c r="E51" s="72"/>
      <c r="F51" s="72"/>
      <c r="G51" s="72"/>
      <c r="H51" s="71"/>
      <c r="I51" s="71"/>
      <c r="J51" s="71"/>
      <c r="K51" s="71"/>
      <c r="L51" s="71"/>
      <c r="M51" s="71"/>
      <c r="N51" s="71"/>
      <c r="O51" s="71"/>
      <c r="P51" s="71"/>
      <c r="Q51" s="71"/>
    </row>
  </sheetData>
  <sheetProtection selectLockedCells="1" selectUnlockedCells="1"/>
  <mergeCells count="31">
    <mergeCell ref="B1:Q1"/>
    <mergeCell ref="A2:A4"/>
    <mergeCell ref="B2:B4"/>
    <mergeCell ref="C2:I2"/>
    <mergeCell ref="J2:L2"/>
    <mergeCell ref="M2:Q2"/>
    <mergeCell ref="C3:D3"/>
    <mergeCell ref="E3:F3"/>
    <mergeCell ref="G3:H3"/>
    <mergeCell ref="I3:I4"/>
    <mergeCell ref="J3:K3"/>
    <mergeCell ref="L3:L4"/>
    <mergeCell ref="M3:N3"/>
    <mergeCell ref="O3:P3"/>
    <mergeCell ref="Q3:Q4"/>
    <mergeCell ref="R3:R4"/>
    <mergeCell ref="S3:S4"/>
    <mergeCell ref="T3:T4"/>
    <mergeCell ref="U3:U4"/>
    <mergeCell ref="V3:V4"/>
    <mergeCell ref="W3:W4"/>
    <mergeCell ref="X3:Z3"/>
    <mergeCell ref="AA3:AA4"/>
    <mergeCell ref="AB3:AB4"/>
    <mergeCell ref="AC3:AC4"/>
    <mergeCell ref="B46:Q46"/>
    <mergeCell ref="B47:Q47"/>
    <mergeCell ref="B48:G48"/>
    <mergeCell ref="B49:G49"/>
    <mergeCell ref="B50:G50"/>
    <mergeCell ref="B51:G51"/>
  </mergeCells>
  <printOptions/>
  <pageMargins left="0.25972222222222224" right="0.22916666666666666" top="1.0881944444444445" bottom="0.23472222222222222" header="0.5118055555555555" footer="0.5118055555555555"/>
  <pageSetup horizontalDpi="300" verticalDpi="300" orientation="landscape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zoomScale="85" zoomScaleNormal="85" workbookViewId="0" topLeftCell="G25">
      <selection activeCell="AA16" sqref="AA16"/>
    </sheetView>
  </sheetViews>
  <sheetFormatPr defaultColWidth="9.140625" defaultRowHeight="12.75" outlineLevelCol="1"/>
  <cols>
    <col min="1" max="1" width="6.421875" style="1" customWidth="1"/>
    <col min="2" max="2" width="57.00390625" style="1" customWidth="1"/>
    <col min="3" max="3" width="12.7109375" style="2" customWidth="1"/>
    <col min="4" max="4" width="13.00390625" style="2" customWidth="1"/>
    <col min="5" max="5" width="14.140625" style="2" customWidth="1"/>
    <col min="6" max="6" width="15.00390625" style="2" customWidth="1"/>
    <col min="7" max="7" width="20.7109375" style="2" customWidth="1"/>
    <col min="8" max="8" width="17.00390625" style="2" customWidth="1"/>
    <col min="9" max="9" width="11.140625" style="2" customWidth="1"/>
    <col min="10" max="10" width="14.28125" style="2" customWidth="1"/>
    <col min="11" max="11" width="14.7109375" style="2" customWidth="1"/>
    <col min="12" max="12" width="9.57421875" style="2" customWidth="1"/>
    <col min="13" max="13" width="13.7109375" style="2" customWidth="1"/>
    <col min="14" max="14" width="13.28125" style="2" customWidth="1"/>
    <col min="15" max="15" width="11.140625" style="2" customWidth="1"/>
    <col min="16" max="16" width="12.8515625" style="2" customWidth="1"/>
    <col min="17" max="17" width="10.28125" style="2" customWidth="1"/>
    <col min="18" max="18" width="0" style="2" hidden="1" customWidth="1" outlineLevel="1"/>
    <col min="19" max="20" width="0" style="3" hidden="1" customWidth="1" outlineLevel="1"/>
    <col min="21" max="21" width="0" style="4" hidden="1" customWidth="1" outlineLevel="1"/>
    <col min="22" max="22" width="0" style="3" hidden="1" customWidth="1" outlineLevel="1"/>
    <col min="23" max="23" width="0" style="2" hidden="1" customWidth="1" outlineLevel="1"/>
    <col min="24" max="24" width="10.28125" style="73" customWidth="1"/>
    <col min="25" max="25" width="11.00390625" style="74" customWidth="1"/>
    <col min="26" max="26" width="13.421875" style="74" customWidth="1"/>
    <col min="27" max="27" width="13.421875" style="75" customWidth="1"/>
    <col min="28" max="28" width="11.421875" style="2" customWidth="1"/>
    <col min="29" max="32" width="8.7109375" style="2" customWidth="1"/>
    <col min="33" max="16384" width="8.7109375" style="1" customWidth="1"/>
  </cols>
  <sheetData>
    <row r="1" spans="1:32" s="7" customFormat="1" ht="32.25" customHeight="1">
      <c r="A1" s="37"/>
      <c r="B1" s="38" t="s">
        <v>78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10"/>
      <c r="S1" s="11"/>
      <c r="T1" s="11"/>
      <c r="U1" s="12"/>
      <c r="V1" s="13"/>
      <c r="W1" s="14"/>
      <c r="X1" s="76"/>
      <c r="Y1" s="77"/>
      <c r="Z1" s="77"/>
      <c r="AA1" s="78"/>
      <c r="AB1" s="14"/>
      <c r="AC1" s="14"/>
      <c r="AD1" s="14"/>
      <c r="AE1" s="14"/>
      <c r="AF1" s="14"/>
    </row>
    <row r="2" spans="1:32" s="17" customFormat="1" ht="36.75" customHeight="1">
      <c r="A2" s="8" t="s">
        <v>2</v>
      </c>
      <c r="B2" s="9" t="s">
        <v>3</v>
      </c>
      <c r="C2" s="41" t="s">
        <v>62</v>
      </c>
      <c r="D2" s="41"/>
      <c r="E2" s="41"/>
      <c r="F2" s="41"/>
      <c r="G2" s="41"/>
      <c r="H2" s="41"/>
      <c r="I2" s="41"/>
      <c r="J2" s="41" t="s">
        <v>63</v>
      </c>
      <c r="K2" s="41"/>
      <c r="L2" s="41"/>
      <c r="M2" s="41" t="s">
        <v>64</v>
      </c>
      <c r="N2" s="41"/>
      <c r="O2" s="41"/>
      <c r="P2" s="41"/>
      <c r="Q2" s="41"/>
      <c r="R2" s="10"/>
      <c r="S2" s="11"/>
      <c r="T2" s="11"/>
      <c r="U2" s="12"/>
      <c r="V2" s="13"/>
      <c r="W2" s="14"/>
      <c r="X2" s="76"/>
      <c r="Y2" s="77"/>
      <c r="Z2" s="77"/>
      <c r="AA2" s="78"/>
      <c r="AB2" s="14"/>
      <c r="AC2" s="42"/>
      <c r="AD2" s="42"/>
      <c r="AE2" s="42"/>
      <c r="AF2" s="42"/>
    </row>
    <row r="3" spans="1:32" s="17" customFormat="1" ht="81.75" customHeight="1">
      <c r="A3" s="8"/>
      <c r="B3" s="8"/>
      <c r="C3" s="8" t="s">
        <v>79</v>
      </c>
      <c r="D3" s="8"/>
      <c r="E3" s="8" t="s">
        <v>66</v>
      </c>
      <c r="F3" s="8"/>
      <c r="G3" s="8" t="s">
        <v>80</v>
      </c>
      <c r="H3" s="8"/>
      <c r="I3" s="8" t="s">
        <v>68</v>
      </c>
      <c r="J3" s="8" t="s">
        <v>69</v>
      </c>
      <c r="K3" s="8"/>
      <c r="L3" s="8" t="s">
        <v>68</v>
      </c>
      <c r="M3" s="79" t="s">
        <v>81</v>
      </c>
      <c r="N3" s="79"/>
      <c r="O3" s="8" t="s">
        <v>82</v>
      </c>
      <c r="P3" s="8"/>
      <c r="Q3" s="8" t="s">
        <v>68</v>
      </c>
      <c r="R3" s="80">
        <f>C2</f>
        <v>0</v>
      </c>
      <c r="S3" s="81">
        <f>J2</f>
        <v>0</v>
      </c>
      <c r="T3" s="81">
        <f>M2</f>
        <v>0</v>
      </c>
      <c r="U3" s="82" t="s">
        <v>6</v>
      </c>
      <c r="V3" s="83" t="s">
        <v>7</v>
      </c>
      <c r="W3" s="84" t="s">
        <v>8</v>
      </c>
      <c r="X3" s="45" t="s">
        <v>6</v>
      </c>
      <c r="Y3" s="45"/>
      <c r="Z3" s="45"/>
      <c r="AA3" s="45" t="s">
        <v>72</v>
      </c>
      <c r="AB3" s="45" t="s">
        <v>73</v>
      </c>
      <c r="AC3" s="42"/>
      <c r="AD3" s="42"/>
      <c r="AE3" s="42"/>
      <c r="AF3" s="42"/>
    </row>
    <row r="4" spans="1:32" s="17" customFormat="1" ht="36.75" customHeight="1">
      <c r="A4" s="8"/>
      <c r="B4" s="9"/>
      <c r="C4" s="8" t="s">
        <v>75</v>
      </c>
      <c r="D4" s="54" t="s">
        <v>76</v>
      </c>
      <c r="E4" s="8" t="s">
        <v>75</v>
      </c>
      <c r="F4" s="8" t="s">
        <v>76</v>
      </c>
      <c r="G4" s="8" t="s">
        <v>75</v>
      </c>
      <c r="H4" s="8" t="s">
        <v>76</v>
      </c>
      <c r="I4" s="8"/>
      <c r="J4" s="8" t="s">
        <v>75</v>
      </c>
      <c r="K4" s="8" t="s">
        <v>76</v>
      </c>
      <c r="L4" s="8"/>
      <c r="M4" s="8" t="s">
        <v>75</v>
      </c>
      <c r="N4" s="8" t="s">
        <v>76</v>
      </c>
      <c r="O4" s="8" t="s">
        <v>75</v>
      </c>
      <c r="P4" s="8" t="s">
        <v>76</v>
      </c>
      <c r="Q4" s="8"/>
      <c r="R4" s="80"/>
      <c r="S4" s="81"/>
      <c r="T4" s="81"/>
      <c r="U4" s="82"/>
      <c r="V4" s="83"/>
      <c r="W4" s="84"/>
      <c r="X4" s="47" t="s">
        <v>62</v>
      </c>
      <c r="Y4" s="48" t="s">
        <v>63</v>
      </c>
      <c r="Z4" s="49" t="s">
        <v>64</v>
      </c>
      <c r="AA4" s="45"/>
      <c r="AB4" s="45"/>
      <c r="AC4" s="42"/>
      <c r="AD4" s="42"/>
      <c r="AE4" s="42"/>
      <c r="AF4" s="42"/>
    </row>
    <row r="5" spans="1:256" ht="21" customHeight="1">
      <c r="A5" s="24">
        <v>1</v>
      </c>
      <c r="B5" s="25" t="s">
        <v>15</v>
      </c>
      <c r="C5" s="85">
        <v>54</v>
      </c>
      <c r="D5" s="86">
        <v>54</v>
      </c>
      <c r="E5" s="85">
        <v>30</v>
      </c>
      <c r="F5" s="85">
        <v>45</v>
      </c>
      <c r="G5" s="85">
        <v>23</v>
      </c>
      <c r="H5" s="85">
        <v>53.4</v>
      </c>
      <c r="I5" s="87">
        <v>100</v>
      </c>
      <c r="J5" s="85">
        <v>27</v>
      </c>
      <c r="K5" s="85">
        <v>27</v>
      </c>
      <c r="L5" s="87">
        <v>100</v>
      </c>
      <c r="M5" s="88"/>
      <c r="N5" s="86"/>
      <c r="O5" s="88"/>
      <c r="P5" s="86"/>
      <c r="Q5" s="86"/>
      <c r="R5" s="89">
        <f aca="true" t="shared" si="0" ref="R5:R44">AVERAGE(C5:H5)</f>
        <v>43.23333333333333</v>
      </c>
      <c r="S5" s="90">
        <f aca="true" t="shared" si="1" ref="S5:S10">AVERAGE(J5:K5)</f>
        <v>27</v>
      </c>
      <c r="T5" s="90"/>
      <c r="U5" s="91">
        <f aca="true" t="shared" si="2" ref="U5:U44">AVERAGE(R5:T5)</f>
        <v>35.11666666666666</v>
      </c>
      <c r="V5" s="92" t="e">
        <f>#REF!</f>
        <v>#REF!</v>
      </c>
      <c r="W5" s="93" t="e">
        <f aca="true" t="shared" si="3" ref="W5:W44">U5-V5</f>
        <v>#REF!</v>
      </c>
      <c r="X5" s="55">
        <f aca="true" t="shared" si="4" ref="X5:X44">AVERAGE(C5:H5)</f>
        <v>43.23333333333333</v>
      </c>
      <c r="Y5" s="56">
        <f>AVERAGE(J5:K5)</f>
        <v>27</v>
      </c>
      <c r="Z5" s="57"/>
      <c r="AA5" s="58">
        <f aca="true" t="shared" si="5" ref="AA5:AA44">AVERAGE(X5:Z5)</f>
        <v>35.11666666666666</v>
      </c>
      <c r="AB5" s="58"/>
      <c r="AC5" s="42"/>
      <c r="AD5" s="42"/>
      <c r="AE5" s="42"/>
      <c r="AF5" s="42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24">
        <v>2</v>
      </c>
      <c r="B6" s="25" t="s">
        <v>16</v>
      </c>
      <c r="C6" s="85">
        <v>61</v>
      </c>
      <c r="D6" s="86">
        <v>61</v>
      </c>
      <c r="E6" s="85">
        <v>53</v>
      </c>
      <c r="F6" s="85">
        <v>67</v>
      </c>
      <c r="G6" s="85">
        <v>43.8</v>
      </c>
      <c r="H6" s="85">
        <v>45.5</v>
      </c>
      <c r="I6" s="87">
        <v>100</v>
      </c>
      <c r="J6" s="85"/>
      <c r="K6" s="85"/>
      <c r="L6" s="87"/>
      <c r="M6" s="88"/>
      <c r="N6" s="86"/>
      <c r="O6" s="88"/>
      <c r="P6" s="86"/>
      <c r="Q6" s="86"/>
      <c r="R6" s="89">
        <f t="shared" si="0"/>
        <v>55.21666666666667</v>
      </c>
      <c r="S6" s="90" t="e">
        <f t="shared" si="1"/>
        <v>#DIV/0!</v>
      </c>
      <c r="T6" s="90"/>
      <c r="U6" s="91" t="e">
        <f t="shared" si="2"/>
        <v>#DIV/0!</v>
      </c>
      <c r="V6" s="92" t="e">
        <f>#REF!</f>
        <v>#REF!</v>
      </c>
      <c r="W6" s="93" t="e">
        <f t="shared" si="3"/>
        <v>#DIV/0!</v>
      </c>
      <c r="X6" s="55">
        <f t="shared" si="4"/>
        <v>55.21666666666667</v>
      </c>
      <c r="Y6" s="56"/>
      <c r="Z6" s="57"/>
      <c r="AA6" s="58">
        <f t="shared" si="5"/>
        <v>55.21666666666667</v>
      </c>
      <c r="AB6" s="58"/>
      <c r="AC6" s="42"/>
      <c r="AD6" s="42"/>
      <c r="AE6" s="42"/>
      <c r="AF6" s="42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1.75" customHeight="1">
      <c r="A7" s="24">
        <v>3</v>
      </c>
      <c r="B7" s="25" t="s">
        <v>17</v>
      </c>
      <c r="C7" s="85">
        <v>98</v>
      </c>
      <c r="D7" s="86">
        <v>98</v>
      </c>
      <c r="E7" s="85">
        <v>78</v>
      </c>
      <c r="F7" s="85">
        <v>78</v>
      </c>
      <c r="G7" s="85">
        <v>52.4</v>
      </c>
      <c r="H7" s="85">
        <v>56.7</v>
      </c>
      <c r="I7" s="87">
        <v>100</v>
      </c>
      <c r="J7" s="85">
        <v>61</v>
      </c>
      <c r="K7" s="85">
        <v>61</v>
      </c>
      <c r="L7" s="87" t="s">
        <v>77</v>
      </c>
      <c r="M7" s="88"/>
      <c r="N7" s="86"/>
      <c r="O7" s="88"/>
      <c r="P7" s="86"/>
      <c r="Q7" s="86"/>
      <c r="R7" s="89">
        <f t="shared" si="0"/>
        <v>76.85</v>
      </c>
      <c r="S7" s="90">
        <f t="shared" si="1"/>
        <v>61</v>
      </c>
      <c r="T7" s="90"/>
      <c r="U7" s="91">
        <f t="shared" si="2"/>
        <v>68.925</v>
      </c>
      <c r="V7" s="92" t="e">
        <f>#REF!</f>
        <v>#REF!</v>
      </c>
      <c r="W7" s="93" t="e">
        <f t="shared" si="3"/>
        <v>#REF!</v>
      </c>
      <c r="X7" s="55">
        <f t="shared" si="4"/>
        <v>76.85</v>
      </c>
      <c r="Y7" s="56">
        <f aca="true" t="shared" si="6" ref="Y7:Y12">AVERAGE(J7:K7)</f>
        <v>61</v>
      </c>
      <c r="Z7" s="57"/>
      <c r="AA7" s="58">
        <f t="shared" si="5"/>
        <v>68.925</v>
      </c>
      <c r="AB7" s="58"/>
      <c r="AC7" s="42"/>
      <c r="AD7" s="42"/>
      <c r="AE7" s="42"/>
      <c r="AF7" s="42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32" s="7" customFormat="1" ht="21" customHeight="1">
      <c r="A8" s="24">
        <v>4</v>
      </c>
      <c r="B8" s="25" t="s">
        <v>18</v>
      </c>
      <c r="C8" s="85">
        <v>44</v>
      </c>
      <c r="D8" s="86">
        <v>44</v>
      </c>
      <c r="E8" s="85">
        <v>36</v>
      </c>
      <c r="F8" s="85">
        <v>110</v>
      </c>
      <c r="G8" s="85">
        <v>53</v>
      </c>
      <c r="H8" s="85">
        <v>65.2</v>
      </c>
      <c r="I8" s="87">
        <v>100</v>
      </c>
      <c r="J8" s="85">
        <v>40</v>
      </c>
      <c r="K8" s="85">
        <v>54</v>
      </c>
      <c r="L8" s="87" t="s">
        <v>77</v>
      </c>
      <c r="M8" s="88"/>
      <c r="N8" s="86"/>
      <c r="O8" s="88"/>
      <c r="P8" s="86"/>
      <c r="Q8" s="86"/>
      <c r="R8" s="89">
        <f t="shared" si="0"/>
        <v>58.699999999999996</v>
      </c>
      <c r="S8" s="90">
        <f t="shared" si="1"/>
        <v>47</v>
      </c>
      <c r="T8" s="90"/>
      <c r="U8" s="91">
        <f t="shared" si="2"/>
        <v>52.849999999999994</v>
      </c>
      <c r="V8" s="92" t="e">
        <f>#REF!</f>
        <v>#REF!</v>
      </c>
      <c r="W8" s="93" t="e">
        <f t="shared" si="3"/>
        <v>#REF!</v>
      </c>
      <c r="X8" s="55">
        <f t="shared" si="4"/>
        <v>58.699999999999996</v>
      </c>
      <c r="Y8" s="56">
        <f t="shared" si="6"/>
        <v>47</v>
      </c>
      <c r="Z8" s="57"/>
      <c r="AA8" s="58">
        <f t="shared" si="5"/>
        <v>52.849999999999994</v>
      </c>
      <c r="AB8" s="58"/>
      <c r="AC8" s="14"/>
      <c r="AD8" s="14"/>
      <c r="AE8" s="14"/>
      <c r="AF8" s="14"/>
    </row>
    <row r="9" spans="1:32" s="7" customFormat="1" ht="18.75" customHeight="1">
      <c r="A9" s="24">
        <v>5</v>
      </c>
      <c r="B9" s="25" t="s">
        <v>19</v>
      </c>
      <c r="C9" s="85">
        <v>71</v>
      </c>
      <c r="D9" s="86">
        <v>90</v>
      </c>
      <c r="E9" s="85">
        <v>75</v>
      </c>
      <c r="F9" s="85">
        <v>98</v>
      </c>
      <c r="G9" s="85">
        <v>55.7</v>
      </c>
      <c r="H9" s="85">
        <v>55.7</v>
      </c>
      <c r="I9" s="87">
        <v>100</v>
      </c>
      <c r="J9" s="85">
        <v>71</v>
      </c>
      <c r="K9" s="85">
        <v>98</v>
      </c>
      <c r="L9" s="87" t="s">
        <v>77</v>
      </c>
      <c r="M9" s="88"/>
      <c r="N9" s="86"/>
      <c r="O9" s="88"/>
      <c r="P9" s="86"/>
      <c r="Q9" s="86"/>
      <c r="R9" s="89">
        <f t="shared" si="0"/>
        <v>74.23333333333333</v>
      </c>
      <c r="S9" s="90">
        <f t="shared" si="1"/>
        <v>84.5</v>
      </c>
      <c r="T9" s="90"/>
      <c r="U9" s="91">
        <f t="shared" si="2"/>
        <v>79.36666666666667</v>
      </c>
      <c r="V9" s="92" t="e">
        <f>#REF!</f>
        <v>#REF!</v>
      </c>
      <c r="W9" s="93" t="e">
        <f t="shared" si="3"/>
        <v>#REF!</v>
      </c>
      <c r="X9" s="55">
        <f t="shared" si="4"/>
        <v>74.23333333333333</v>
      </c>
      <c r="Y9" s="56">
        <f t="shared" si="6"/>
        <v>84.5</v>
      </c>
      <c r="Z9" s="57"/>
      <c r="AA9" s="58">
        <f t="shared" si="5"/>
        <v>79.36666666666667</v>
      </c>
      <c r="AB9" s="58"/>
      <c r="AC9" s="14"/>
      <c r="AD9" s="14"/>
      <c r="AE9" s="14"/>
      <c r="AF9" s="14"/>
    </row>
    <row r="10" spans="1:32" s="7" customFormat="1" ht="16.5">
      <c r="A10" s="24">
        <v>6</v>
      </c>
      <c r="B10" s="25" t="s">
        <v>20</v>
      </c>
      <c r="C10" s="85">
        <v>44.9</v>
      </c>
      <c r="D10" s="86">
        <v>44.9</v>
      </c>
      <c r="E10" s="85">
        <v>48</v>
      </c>
      <c r="F10" s="85">
        <v>51</v>
      </c>
      <c r="G10" s="85">
        <v>42.9</v>
      </c>
      <c r="H10" s="85">
        <v>42.9</v>
      </c>
      <c r="I10" s="87" t="s">
        <v>77</v>
      </c>
      <c r="J10" s="85">
        <v>44</v>
      </c>
      <c r="K10" s="85">
        <v>44</v>
      </c>
      <c r="L10" s="87" t="s">
        <v>77</v>
      </c>
      <c r="M10" s="42"/>
      <c r="N10" s="86"/>
      <c r="O10" s="88"/>
      <c r="P10" s="86"/>
      <c r="Q10" s="86"/>
      <c r="R10" s="89">
        <f t="shared" si="0"/>
        <v>45.76666666666667</v>
      </c>
      <c r="S10" s="90">
        <f t="shared" si="1"/>
        <v>44</v>
      </c>
      <c r="T10" s="90"/>
      <c r="U10" s="91">
        <f t="shared" si="2"/>
        <v>44.88333333333334</v>
      </c>
      <c r="V10" s="92" t="e">
        <f>#REF!</f>
        <v>#REF!</v>
      </c>
      <c r="W10" s="93" t="e">
        <f t="shared" si="3"/>
        <v>#REF!</v>
      </c>
      <c r="X10" s="55">
        <f t="shared" si="4"/>
        <v>45.76666666666667</v>
      </c>
      <c r="Y10" s="56">
        <f t="shared" si="6"/>
        <v>44</v>
      </c>
      <c r="Z10" s="57"/>
      <c r="AA10" s="58">
        <f t="shared" si="5"/>
        <v>44.88333333333334</v>
      </c>
      <c r="AB10" s="58"/>
      <c r="AC10" s="14"/>
      <c r="AD10" s="14"/>
      <c r="AE10" s="14"/>
      <c r="AF10" s="14"/>
    </row>
    <row r="11" spans="1:32" s="7" customFormat="1" ht="15.75" customHeight="1">
      <c r="A11" s="24">
        <v>7</v>
      </c>
      <c r="B11" s="25" t="s">
        <v>21</v>
      </c>
      <c r="C11" s="85">
        <v>17</v>
      </c>
      <c r="D11" s="86">
        <v>17</v>
      </c>
      <c r="E11" s="85">
        <v>18</v>
      </c>
      <c r="F11" s="85">
        <v>18</v>
      </c>
      <c r="G11" s="85">
        <v>13.1</v>
      </c>
      <c r="H11" s="85">
        <v>15</v>
      </c>
      <c r="I11" s="87">
        <v>100</v>
      </c>
      <c r="J11" s="85">
        <v>14</v>
      </c>
      <c r="K11" s="85">
        <v>14</v>
      </c>
      <c r="L11" s="87" t="s">
        <v>77</v>
      </c>
      <c r="M11" s="88"/>
      <c r="N11" s="86"/>
      <c r="O11" s="88"/>
      <c r="P11" s="86"/>
      <c r="Q11" s="86"/>
      <c r="R11" s="89">
        <f t="shared" si="0"/>
        <v>16.349999999999998</v>
      </c>
      <c r="S11" s="90"/>
      <c r="T11" s="90"/>
      <c r="U11" s="91">
        <f t="shared" si="2"/>
        <v>16.349999999999998</v>
      </c>
      <c r="V11" s="92" t="e">
        <f>#REF!</f>
        <v>#REF!</v>
      </c>
      <c r="W11" s="93" t="e">
        <f t="shared" si="3"/>
        <v>#REF!</v>
      </c>
      <c r="X11" s="55">
        <f t="shared" si="4"/>
        <v>16.349999999999998</v>
      </c>
      <c r="Y11" s="56">
        <f t="shared" si="6"/>
        <v>14</v>
      </c>
      <c r="Z11" s="57"/>
      <c r="AA11" s="58">
        <f t="shared" si="5"/>
        <v>15.174999999999999</v>
      </c>
      <c r="AB11" s="58"/>
      <c r="AC11" s="14"/>
      <c r="AD11" s="14"/>
      <c r="AE11" s="14"/>
      <c r="AF11" s="14"/>
    </row>
    <row r="12" spans="1:32" s="7" customFormat="1" ht="16.5">
      <c r="A12" s="24">
        <v>8</v>
      </c>
      <c r="B12" s="25" t="s">
        <v>22</v>
      </c>
      <c r="C12" s="85">
        <v>240</v>
      </c>
      <c r="D12" s="86">
        <v>240</v>
      </c>
      <c r="E12" s="85">
        <v>400</v>
      </c>
      <c r="F12" s="85">
        <v>980</v>
      </c>
      <c r="G12" s="85">
        <v>202.8</v>
      </c>
      <c r="H12" s="85">
        <v>560</v>
      </c>
      <c r="I12" s="87">
        <v>100</v>
      </c>
      <c r="J12" s="85">
        <v>430</v>
      </c>
      <c r="K12" s="85">
        <v>430</v>
      </c>
      <c r="L12" s="87" t="s">
        <v>77</v>
      </c>
      <c r="M12" s="88"/>
      <c r="N12" s="86"/>
      <c r="O12" s="88"/>
      <c r="P12" s="86"/>
      <c r="Q12" s="86"/>
      <c r="R12" s="89">
        <f t="shared" si="0"/>
        <v>437.1333333333334</v>
      </c>
      <c r="S12" s="90">
        <f>AVERAGE(J12:K12)</f>
        <v>430</v>
      </c>
      <c r="T12" s="90"/>
      <c r="U12" s="91">
        <f t="shared" si="2"/>
        <v>433.5666666666667</v>
      </c>
      <c r="V12" s="92" t="e">
        <f>#REF!</f>
        <v>#REF!</v>
      </c>
      <c r="W12" s="93" t="e">
        <f t="shared" si="3"/>
        <v>#REF!</v>
      </c>
      <c r="X12" s="55">
        <f t="shared" si="4"/>
        <v>437.1333333333334</v>
      </c>
      <c r="Y12" s="56">
        <f t="shared" si="6"/>
        <v>430</v>
      </c>
      <c r="Z12" s="57"/>
      <c r="AA12" s="58">
        <f t="shared" si="5"/>
        <v>433.5666666666667</v>
      </c>
      <c r="AB12" s="58"/>
      <c r="AC12" s="14"/>
      <c r="AD12" s="14"/>
      <c r="AE12" s="14"/>
      <c r="AF12" s="14"/>
    </row>
    <row r="13" spans="1:32" s="7" customFormat="1" ht="15.75" customHeight="1">
      <c r="A13" s="24">
        <v>9</v>
      </c>
      <c r="B13" s="25" t="s">
        <v>23</v>
      </c>
      <c r="C13" s="85">
        <v>90</v>
      </c>
      <c r="D13" s="86">
        <v>90</v>
      </c>
      <c r="E13" s="85">
        <v>80</v>
      </c>
      <c r="F13" s="85">
        <v>95</v>
      </c>
      <c r="G13" s="85">
        <v>48</v>
      </c>
      <c r="H13" s="85">
        <v>48</v>
      </c>
      <c r="I13" s="87">
        <v>100</v>
      </c>
      <c r="J13" s="85"/>
      <c r="K13" s="85"/>
      <c r="L13" s="87"/>
      <c r="M13" s="42"/>
      <c r="N13" s="86"/>
      <c r="O13" s="88"/>
      <c r="P13" s="86"/>
      <c r="Q13" s="86"/>
      <c r="R13" s="89">
        <f t="shared" si="0"/>
        <v>75.16666666666667</v>
      </c>
      <c r="S13" s="90"/>
      <c r="T13" s="90"/>
      <c r="U13" s="91">
        <f t="shared" si="2"/>
        <v>75.16666666666667</v>
      </c>
      <c r="V13" s="92" t="e">
        <f>#REF!</f>
        <v>#REF!</v>
      </c>
      <c r="W13" s="93" t="e">
        <f t="shared" si="3"/>
        <v>#REF!</v>
      </c>
      <c r="X13" s="55">
        <f t="shared" si="4"/>
        <v>75.16666666666667</v>
      </c>
      <c r="Y13" s="56"/>
      <c r="Z13" s="57"/>
      <c r="AA13" s="58">
        <f t="shared" si="5"/>
        <v>75.16666666666667</v>
      </c>
      <c r="AB13" s="58"/>
      <c r="AC13" s="14"/>
      <c r="AD13" s="14"/>
      <c r="AE13" s="14"/>
      <c r="AF13" s="14"/>
    </row>
    <row r="14" spans="1:32" s="7" customFormat="1" ht="16.5">
      <c r="A14" s="24">
        <v>10</v>
      </c>
      <c r="B14" s="25" t="s">
        <v>24</v>
      </c>
      <c r="C14" s="85">
        <v>279</v>
      </c>
      <c r="D14" s="86">
        <v>279</v>
      </c>
      <c r="E14" s="85">
        <v>187</v>
      </c>
      <c r="F14" s="85">
        <v>395</v>
      </c>
      <c r="G14" s="85">
        <v>164.4</v>
      </c>
      <c r="H14" s="85">
        <v>350</v>
      </c>
      <c r="I14" s="87">
        <v>100</v>
      </c>
      <c r="J14" s="85">
        <v>163</v>
      </c>
      <c r="K14" s="85">
        <v>292</v>
      </c>
      <c r="L14" s="87" t="s">
        <v>77</v>
      </c>
      <c r="M14" s="88"/>
      <c r="N14" s="86"/>
      <c r="O14" s="88"/>
      <c r="P14" s="86"/>
      <c r="Q14" s="86"/>
      <c r="R14" s="89">
        <f t="shared" si="0"/>
        <v>275.73333333333335</v>
      </c>
      <c r="S14" s="90">
        <f aca="true" t="shared" si="7" ref="S14:S15">AVERAGE(J14:K14)</f>
        <v>227.5</v>
      </c>
      <c r="T14" s="90"/>
      <c r="U14" s="91">
        <f t="shared" si="2"/>
        <v>251.61666666666667</v>
      </c>
      <c r="V14" s="92" t="e">
        <f>#REF!</f>
        <v>#REF!</v>
      </c>
      <c r="W14" s="93" t="e">
        <f t="shared" si="3"/>
        <v>#REF!</v>
      </c>
      <c r="X14" s="55">
        <f t="shared" si="4"/>
        <v>275.73333333333335</v>
      </c>
      <c r="Y14" s="56">
        <f aca="true" t="shared" si="8" ref="Y14:Y15">AVERAGE(J14:K14)</f>
        <v>227.5</v>
      </c>
      <c r="Z14" s="57"/>
      <c r="AA14" s="58">
        <f t="shared" si="5"/>
        <v>251.61666666666667</v>
      </c>
      <c r="AB14" s="58"/>
      <c r="AC14" s="14"/>
      <c r="AD14" s="14"/>
      <c r="AE14" s="14"/>
      <c r="AF14" s="14"/>
    </row>
    <row r="15" spans="1:32" s="7" customFormat="1" ht="15.75" customHeight="1">
      <c r="A15" s="24">
        <v>11</v>
      </c>
      <c r="B15" s="25" t="s">
        <v>25</v>
      </c>
      <c r="C15" s="85">
        <v>338</v>
      </c>
      <c r="D15" s="86">
        <v>338</v>
      </c>
      <c r="E15" s="85">
        <v>200</v>
      </c>
      <c r="F15" s="85">
        <v>434</v>
      </c>
      <c r="G15" s="85">
        <v>219.6</v>
      </c>
      <c r="H15" s="85">
        <v>268</v>
      </c>
      <c r="I15" s="87">
        <v>100</v>
      </c>
      <c r="J15" s="85">
        <v>225</v>
      </c>
      <c r="K15" s="85">
        <v>340</v>
      </c>
      <c r="L15" s="87" t="s">
        <v>77</v>
      </c>
      <c r="M15" s="88"/>
      <c r="N15" s="86"/>
      <c r="O15" s="88"/>
      <c r="P15" s="86"/>
      <c r="Q15" s="86"/>
      <c r="R15" s="89">
        <f t="shared" si="0"/>
        <v>299.59999999999997</v>
      </c>
      <c r="S15" s="90">
        <f t="shared" si="7"/>
        <v>282.5</v>
      </c>
      <c r="T15" s="90"/>
      <c r="U15" s="91">
        <f t="shared" si="2"/>
        <v>291.04999999999995</v>
      </c>
      <c r="V15" s="92" t="e">
        <f>#REF!</f>
        <v>#REF!</v>
      </c>
      <c r="W15" s="93" t="e">
        <f t="shared" si="3"/>
        <v>#REF!</v>
      </c>
      <c r="X15" s="55">
        <f t="shared" si="4"/>
        <v>299.59999999999997</v>
      </c>
      <c r="Y15" s="56">
        <f t="shared" si="8"/>
        <v>282.5</v>
      </c>
      <c r="Z15" s="57"/>
      <c r="AA15" s="58">
        <f t="shared" si="5"/>
        <v>291.04999999999995</v>
      </c>
      <c r="AB15" s="58"/>
      <c r="AC15" s="14"/>
      <c r="AD15" s="14"/>
      <c r="AE15" s="14"/>
      <c r="AF15" s="14"/>
    </row>
    <row r="16" spans="1:256" ht="16.5">
      <c r="A16" s="24">
        <v>12</v>
      </c>
      <c r="B16" s="25" t="s">
        <v>26</v>
      </c>
      <c r="C16" s="85">
        <v>689</v>
      </c>
      <c r="D16" s="86">
        <v>689</v>
      </c>
      <c r="E16" s="85">
        <v>534</v>
      </c>
      <c r="F16" s="85">
        <v>895</v>
      </c>
      <c r="G16" s="85">
        <v>586.7</v>
      </c>
      <c r="H16" s="85">
        <v>710.5</v>
      </c>
      <c r="I16" s="87">
        <v>100</v>
      </c>
      <c r="J16" s="85"/>
      <c r="K16" s="85"/>
      <c r="L16" s="87"/>
      <c r="M16" s="88"/>
      <c r="N16" s="86"/>
      <c r="O16" s="88"/>
      <c r="P16" s="86"/>
      <c r="Q16" s="86"/>
      <c r="R16" s="89">
        <f t="shared" si="0"/>
        <v>684.0333333333333</v>
      </c>
      <c r="S16" s="90"/>
      <c r="T16" s="90"/>
      <c r="U16" s="91">
        <f t="shared" si="2"/>
        <v>684.0333333333333</v>
      </c>
      <c r="V16" s="92" t="e">
        <f>#REF!</f>
        <v>#REF!</v>
      </c>
      <c r="W16" s="93" t="e">
        <f t="shared" si="3"/>
        <v>#REF!</v>
      </c>
      <c r="X16" s="55">
        <f t="shared" si="4"/>
        <v>684.0333333333333</v>
      </c>
      <c r="Y16" s="56"/>
      <c r="Z16" s="57"/>
      <c r="AA16" s="58">
        <f t="shared" si="5"/>
        <v>684.0333333333333</v>
      </c>
      <c r="AB16" s="58"/>
      <c r="AC16" s="42"/>
      <c r="AD16" s="42"/>
      <c r="AE16" s="42"/>
      <c r="AF16" s="42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>
      <c r="A17" s="24">
        <v>13</v>
      </c>
      <c r="B17" s="25" t="s">
        <v>27</v>
      </c>
      <c r="C17" s="94"/>
      <c r="D17" s="86"/>
      <c r="E17" s="85">
        <v>519</v>
      </c>
      <c r="F17" s="85">
        <v>567</v>
      </c>
      <c r="G17" s="85">
        <v>295</v>
      </c>
      <c r="H17" s="85">
        <v>360</v>
      </c>
      <c r="I17" s="87">
        <v>100</v>
      </c>
      <c r="J17" s="85"/>
      <c r="K17" s="85"/>
      <c r="L17" s="87"/>
      <c r="M17" s="88"/>
      <c r="N17" s="86"/>
      <c r="O17" s="88"/>
      <c r="P17" s="86"/>
      <c r="Q17" s="86"/>
      <c r="R17" s="89">
        <f t="shared" si="0"/>
        <v>435.25</v>
      </c>
      <c r="S17" s="90" t="e">
        <f aca="true" t="shared" si="9" ref="S17:S20">AVERAGE(J17:K17)</f>
        <v>#DIV/0!</v>
      </c>
      <c r="T17" s="90"/>
      <c r="U17" s="91" t="e">
        <f t="shared" si="2"/>
        <v>#DIV/0!</v>
      </c>
      <c r="V17" s="92" t="e">
        <f>#REF!</f>
        <v>#REF!</v>
      </c>
      <c r="W17" s="93" t="e">
        <f t="shared" si="3"/>
        <v>#DIV/0!</v>
      </c>
      <c r="X17" s="55">
        <f t="shared" si="4"/>
        <v>435.25</v>
      </c>
      <c r="Y17" s="56"/>
      <c r="Z17" s="57"/>
      <c r="AA17" s="58">
        <f t="shared" si="5"/>
        <v>435.25</v>
      </c>
      <c r="AB17" s="58"/>
      <c r="AC17" s="42"/>
      <c r="AD17" s="42"/>
      <c r="AE17" s="42"/>
      <c r="AF17" s="42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>
      <c r="A18" s="24">
        <v>14</v>
      </c>
      <c r="B18" s="25" t="s">
        <v>28</v>
      </c>
      <c r="C18" s="94">
        <v>291</v>
      </c>
      <c r="D18" s="86">
        <v>291</v>
      </c>
      <c r="E18" s="85">
        <v>293</v>
      </c>
      <c r="F18" s="85">
        <v>360</v>
      </c>
      <c r="G18" s="85">
        <v>297.2</v>
      </c>
      <c r="H18" s="85">
        <v>450.4</v>
      </c>
      <c r="I18" s="87" t="s">
        <v>77</v>
      </c>
      <c r="J18" s="85">
        <v>311</v>
      </c>
      <c r="K18" s="85">
        <v>311</v>
      </c>
      <c r="L18" s="87" t="s">
        <v>77</v>
      </c>
      <c r="M18" s="88"/>
      <c r="N18" s="86"/>
      <c r="O18" s="88"/>
      <c r="P18" s="86"/>
      <c r="Q18" s="86"/>
      <c r="R18" s="89">
        <f t="shared" si="0"/>
        <v>330.43333333333334</v>
      </c>
      <c r="S18" s="90">
        <f t="shared" si="9"/>
        <v>311</v>
      </c>
      <c r="T18" s="90"/>
      <c r="U18" s="91">
        <f t="shared" si="2"/>
        <v>320.7166666666667</v>
      </c>
      <c r="V18" s="92" t="e">
        <f>#REF!</f>
        <v>#REF!</v>
      </c>
      <c r="W18" s="93" t="e">
        <f t="shared" si="3"/>
        <v>#REF!</v>
      </c>
      <c r="X18" s="55">
        <f t="shared" si="4"/>
        <v>330.43333333333334</v>
      </c>
      <c r="Y18" s="56">
        <f aca="true" t="shared" si="10" ref="Y18:Y21">AVERAGE(J18:K18)</f>
        <v>311</v>
      </c>
      <c r="Z18" s="57"/>
      <c r="AA18" s="58">
        <f t="shared" si="5"/>
        <v>320.7166666666667</v>
      </c>
      <c r="AB18" s="58"/>
      <c r="AC18" s="42"/>
      <c r="AD18" s="42"/>
      <c r="AE18" s="42"/>
      <c r="AF18" s="42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6.5">
      <c r="A19" s="24">
        <v>15</v>
      </c>
      <c r="B19" s="25" t="s">
        <v>29</v>
      </c>
      <c r="C19" s="94">
        <v>164</v>
      </c>
      <c r="D19" s="86">
        <v>164</v>
      </c>
      <c r="E19" s="85">
        <v>155</v>
      </c>
      <c r="F19" s="85">
        <v>176</v>
      </c>
      <c r="G19" s="85">
        <v>161.6</v>
      </c>
      <c r="H19" s="85">
        <v>296</v>
      </c>
      <c r="I19" s="87">
        <v>100</v>
      </c>
      <c r="J19" s="85">
        <v>184</v>
      </c>
      <c r="K19" s="85">
        <v>184</v>
      </c>
      <c r="L19" s="87" t="s">
        <v>77</v>
      </c>
      <c r="M19" s="88"/>
      <c r="N19" s="86"/>
      <c r="O19" s="88"/>
      <c r="P19" s="86"/>
      <c r="Q19" s="86"/>
      <c r="R19" s="89">
        <f t="shared" si="0"/>
        <v>186.1</v>
      </c>
      <c r="S19" s="90">
        <f t="shared" si="9"/>
        <v>184</v>
      </c>
      <c r="T19" s="90"/>
      <c r="U19" s="91">
        <f t="shared" si="2"/>
        <v>185.05</v>
      </c>
      <c r="V19" s="92" t="e">
        <f>#REF!</f>
        <v>#REF!</v>
      </c>
      <c r="W19" s="93" t="e">
        <f t="shared" si="3"/>
        <v>#REF!</v>
      </c>
      <c r="X19" s="55">
        <f t="shared" si="4"/>
        <v>186.1</v>
      </c>
      <c r="Y19" s="56">
        <f t="shared" si="10"/>
        <v>184</v>
      </c>
      <c r="Z19" s="57"/>
      <c r="AA19" s="58">
        <f t="shared" si="5"/>
        <v>185.05</v>
      </c>
      <c r="AB19" s="58"/>
      <c r="AC19" s="42"/>
      <c r="AD19" s="42"/>
      <c r="AE19" s="42"/>
      <c r="AF19" s="42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>
      <c r="A20" s="24">
        <v>16</v>
      </c>
      <c r="B20" s="25" t="s">
        <v>30</v>
      </c>
      <c r="C20" s="85">
        <v>42.9</v>
      </c>
      <c r="D20" s="86">
        <v>224</v>
      </c>
      <c r="E20" s="85">
        <v>43</v>
      </c>
      <c r="F20" s="85">
        <v>884</v>
      </c>
      <c r="G20" s="85">
        <v>42.8</v>
      </c>
      <c r="H20" s="85">
        <v>270.5</v>
      </c>
      <c r="I20" s="87">
        <v>100</v>
      </c>
      <c r="J20" s="85">
        <v>56</v>
      </c>
      <c r="K20" s="85">
        <v>584</v>
      </c>
      <c r="L20" s="87" t="s">
        <v>77</v>
      </c>
      <c r="M20" s="88"/>
      <c r="N20" s="86"/>
      <c r="O20" s="88"/>
      <c r="P20" s="86"/>
      <c r="Q20" s="86"/>
      <c r="R20" s="89">
        <f t="shared" si="0"/>
        <v>251.20000000000002</v>
      </c>
      <c r="S20" s="90">
        <f t="shared" si="9"/>
        <v>320</v>
      </c>
      <c r="T20" s="90"/>
      <c r="U20" s="91">
        <f t="shared" si="2"/>
        <v>285.6</v>
      </c>
      <c r="V20" s="92" t="e">
        <f>#REF!</f>
        <v>#REF!</v>
      </c>
      <c r="W20" s="93" t="e">
        <f t="shared" si="3"/>
        <v>#REF!</v>
      </c>
      <c r="X20" s="55">
        <f t="shared" si="4"/>
        <v>251.20000000000002</v>
      </c>
      <c r="Y20" s="56">
        <f t="shared" si="10"/>
        <v>320</v>
      </c>
      <c r="Z20" s="57"/>
      <c r="AA20" s="58">
        <f t="shared" si="5"/>
        <v>285.6</v>
      </c>
      <c r="AB20" s="58"/>
      <c r="AC20" s="42"/>
      <c r="AD20" s="42"/>
      <c r="AE20" s="42"/>
      <c r="AF20" s="42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32" s="7" customFormat="1" ht="16.5">
      <c r="A21" s="24">
        <v>17</v>
      </c>
      <c r="B21" s="25" t="s">
        <v>31</v>
      </c>
      <c r="C21" s="85">
        <v>285</v>
      </c>
      <c r="D21" s="86">
        <v>285</v>
      </c>
      <c r="E21" s="94">
        <v>234</v>
      </c>
      <c r="F21" s="85">
        <v>879</v>
      </c>
      <c r="G21" s="85">
        <v>367.7</v>
      </c>
      <c r="H21" s="85">
        <v>395</v>
      </c>
      <c r="I21" s="87">
        <v>100</v>
      </c>
      <c r="J21" s="85">
        <v>250</v>
      </c>
      <c r="K21" s="85">
        <v>900</v>
      </c>
      <c r="L21" s="87" t="s">
        <v>77</v>
      </c>
      <c r="M21" s="88"/>
      <c r="N21" s="86"/>
      <c r="O21" s="88"/>
      <c r="P21" s="86"/>
      <c r="Q21" s="86"/>
      <c r="R21" s="89">
        <f t="shared" si="0"/>
        <v>407.6166666666666</v>
      </c>
      <c r="S21" s="90"/>
      <c r="T21" s="90"/>
      <c r="U21" s="91">
        <f t="shared" si="2"/>
        <v>407.6166666666666</v>
      </c>
      <c r="V21" s="92" t="e">
        <f>#REF!</f>
        <v>#REF!</v>
      </c>
      <c r="W21" s="93" t="e">
        <f t="shared" si="3"/>
        <v>#REF!</v>
      </c>
      <c r="X21" s="55">
        <f t="shared" si="4"/>
        <v>407.6166666666666</v>
      </c>
      <c r="Y21" s="56">
        <f t="shared" si="10"/>
        <v>575</v>
      </c>
      <c r="Z21" s="57"/>
      <c r="AA21" s="58">
        <f t="shared" si="5"/>
        <v>491.3083333333333</v>
      </c>
      <c r="AB21" s="58"/>
      <c r="AC21" s="14"/>
      <c r="AD21" s="14"/>
      <c r="AE21" s="14"/>
      <c r="AF21" s="14"/>
    </row>
    <row r="22" spans="1:32" s="7" customFormat="1" ht="16.5">
      <c r="A22" s="24">
        <v>18</v>
      </c>
      <c r="B22" s="25" t="s">
        <v>32</v>
      </c>
      <c r="C22" s="85">
        <v>223</v>
      </c>
      <c r="D22" s="86">
        <v>223</v>
      </c>
      <c r="E22" s="94">
        <v>148</v>
      </c>
      <c r="F22" s="85">
        <v>220</v>
      </c>
      <c r="G22" s="85">
        <v>222</v>
      </c>
      <c r="H22" s="85">
        <v>296</v>
      </c>
      <c r="I22" s="87">
        <v>100</v>
      </c>
      <c r="J22" s="85"/>
      <c r="K22" s="85"/>
      <c r="L22" s="87"/>
      <c r="M22" s="88"/>
      <c r="N22" s="86"/>
      <c r="O22" s="88"/>
      <c r="P22" s="86"/>
      <c r="Q22" s="86"/>
      <c r="R22" s="89">
        <f t="shared" si="0"/>
        <v>222</v>
      </c>
      <c r="S22" s="90"/>
      <c r="T22" s="90"/>
      <c r="U22" s="91">
        <f t="shared" si="2"/>
        <v>222</v>
      </c>
      <c r="V22" s="92" t="e">
        <f>#REF!</f>
        <v>#REF!</v>
      </c>
      <c r="W22" s="93" t="e">
        <f t="shared" si="3"/>
        <v>#REF!</v>
      </c>
      <c r="X22" s="55">
        <f t="shared" si="4"/>
        <v>222</v>
      </c>
      <c r="Y22" s="56"/>
      <c r="Z22" s="57"/>
      <c r="AA22" s="58">
        <f t="shared" si="5"/>
        <v>222</v>
      </c>
      <c r="AB22" s="58"/>
      <c r="AC22" s="14"/>
      <c r="AD22" s="14"/>
      <c r="AE22" s="14"/>
      <c r="AF22" s="14"/>
    </row>
    <row r="23" spans="1:28" ht="16.5">
      <c r="A23" s="24">
        <v>19</v>
      </c>
      <c r="B23" s="25" t="s">
        <v>33</v>
      </c>
      <c r="C23" s="85">
        <v>77</v>
      </c>
      <c r="D23" s="86">
        <v>77</v>
      </c>
      <c r="E23" s="94">
        <v>30</v>
      </c>
      <c r="F23" s="85">
        <v>140</v>
      </c>
      <c r="G23" s="85">
        <v>31.1</v>
      </c>
      <c r="H23" s="85">
        <v>97.9</v>
      </c>
      <c r="I23" s="87">
        <v>100</v>
      </c>
      <c r="J23" s="85">
        <v>59</v>
      </c>
      <c r="K23" s="85">
        <v>73</v>
      </c>
      <c r="L23" s="87" t="s">
        <v>77</v>
      </c>
      <c r="M23" s="88"/>
      <c r="N23" s="86"/>
      <c r="O23" s="88"/>
      <c r="P23" s="86"/>
      <c r="Q23" s="86"/>
      <c r="R23" s="89">
        <f t="shared" si="0"/>
        <v>75.5</v>
      </c>
      <c r="S23" s="90">
        <f aca="true" t="shared" si="11" ref="S23:S34">AVERAGE(J23:K23)</f>
        <v>66</v>
      </c>
      <c r="T23" s="90"/>
      <c r="U23" s="91">
        <f t="shared" si="2"/>
        <v>70.75</v>
      </c>
      <c r="V23" s="92" t="e">
        <f>#REF!</f>
        <v>#REF!</v>
      </c>
      <c r="W23" s="93" t="e">
        <f t="shared" si="3"/>
        <v>#REF!</v>
      </c>
      <c r="X23" s="55">
        <f t="shared" si="4"/>
        <v>75.5</v>
      </c>
      <c r="Y23" s="56">
        <f aca="true" t="shared" si="12" ref="Y23:Y26">AVERAGE(J23:K23)</f>
        <v>66</v>
      </c>
      <c r="Z23" s="57"/>
      <c r="AA23" s="58">
        <f t="shared" si="5"/>
        <v>70.75</v>
      </c>
      <c r="AB23" s="58"/>
    </row>
    <row r="24" spans="1:28" ht="17.25" customHeight="1">
      <c r="A24" s="24">
        <v>20</v>
      </c>
      <c r="B24" s="25" t="s">
        <v>34</v>
      </c>
      <c r="C24" s="85">
        <v>42</v>
      </c>
      <c r="D24" s="86">
        <v>42</v>
      </c>
      <c r="E24" s="94">
        <v>37</v>
      </c>
      <c r="F24" s="85">
        <v>37</v>
      </c>
      <c r="G24" s="85">
        <v>34.7</v>
      </c>
      <c r="H24" s="85">
        <v>40.2</v>
      </c>
      <c r="I24" s="87">
        <v>100</v>
      </c>
      <c r="J24" s="85">
        <f>28/500*1000</f>
        <v>56</v>
      </c>
      <c r="K24" s="85">
        <f>28/500*1000</f>
        <v>56</v>
      </c>
      <c r="L24" s="87" t="s">
        <v>77</v>
      </c>
      <c r="M24" s="88"/>
      <c r="N24" s="86"/>
      <c r="O24" s="88"/>
      <c r="P24" s="86"/>
      <c r="Q24" s="86"/>
      <c r="R24" s="89">
        <f t="shared" si="0"/>
        <v>38.81666666666666</v>
      </c>
      <c r="S24" s="90">
        <f t="shared" si="11"/>
        <v>56</v>
      </c>
      <c r="T24" s="90"/>
      <c r="U24" s="91">
        <f t="shared" si="2"/>
        <v>47.40833333333333</v>
      </c>
      <c r="V24" s="92" t="e">
        <f>#REF!</f>
        <v>#REF!</v>
      </c>
      <c r="W24" s="93" t="e">
        <f t="shared" si="3"/>
        <v>#REF!</v>
      </c>
      <c r="X24" s="55">
        <f t="shared" si="4"/>
        <v>38.81666666666666</v>
      </c>
      <c r="Y24" s="56">
        <f t="shared" si="12"/>
        <v>56</v>
      </c>
      <c r="Z24" s="57"/>
      <c r="AA24" s="58">
        <f t="shared" si="5"/>
        <v>47.40833333333333</v>
      </c>
      <c r="AB24" s="58"/>
    </row>
    <row r="25" spans="1:28" ht="21" customHeight="1">
      <c r="A25" s="24">
        <v>21</v>
      </c>
      <c r="B25" s="25" t="s">
        <v>35</v>
      </c>
      <c r="C25" s="85">
        <v>42</v>
      </c>
      <c r="D25" s="86">
        <v>42</v>
      </c>
      <c r="E25" s="94">
        <v>40</v>
      </c>
      <c r="F25" s="85">
        <v>40</v>
      </c>
      <c r="G25" s="85">
        <v>37.7</v>
      </c>
      <c r="H25" s="85">
        <v>57.8</v>
      </c>
      <c r="I25" s="87">
        <v>100</v>
      </c>
      <c r="J25" s="85">
        <v>58</v>
      </c>
      <c r="K25" s="85">
        <v>58</v>
      </c>
      <c r="L25" s="87" t="s">
        <v>77</v>
      </c>
      <c r="M25" s="88"/>
      <c r="N25" s="86"/>
      <c r="O25" s="88"/>
      <c r="P25" s="86"/>
      <c r="Q25" s="86"/>
      <c r="R25" s="89">
        <f t="shared" si="0"/>
        <v>43.25</v>
      </c>
      <c r="S25" s="90">
        <f t="shared" si="11"/>
        <v>58</v>
      </c>
      <c r="T25" s="90"/>
      <c r="U25" s="91">
        <f t="shared" si="2"/>
        <v>50.625</v>
      </c>
      <c r="V25" s="92" t="e">
        <f>#REF!</f>
        <v>#REF!</v>
      </c>
      <c r="W25" s="93" t="e">
        <f t="shared" si="3"/>
        <v>#REF!</v>
      </c>
      <c r="X25" s="55">
        <f t="shared" si="4"/>
        <v>43.25</v>
      </c>
      <c r="Y25" s="56">
        <f t="shared" si="12"/>
        <v>58</v>
      </c>
      <c r="Z25" s="57"/>
      <c r="AA25" s="58">
        <f t="shared" si="5"/>
        <v>50.625</v>
      </c>
      <c r="AB25" s="58"/>
    </row>
    <row r="26" spans="1:28" ht="18.75" customHeight="1">
      <c r="A26" s="24">
        <v>22</v>
      </c>
      <c r="B26" s="25" t="s">
        <v>36</v>
      </c>
      <c r="C26" s="85">
        <v>62</v>
      </c>
      <c r="D26" s="86">
        <v>62</v>
      </c>
      <c r="E26" s="94">
        <v>43</v>
      </c>
      <c r="F26" s="85">
        <v>80</v>
      </c>
      <c r="G26" s="85">
        <v>40.7</v>
      </c>
      <c r="H26" s="85">
        <v>74.9</v>
      </c>
      <c r="I26" s="87">
        <v>100</v>
      </c>
      <c r="J26" s="85">
        <v>37</v>
      </c>
      <c r="K26" s="85">
        <v>44</v>
      </c>
      <c r="L26" s="87" t="s">
        <v>77</v>
      </c>
      <c r="M26" s="88"/>
      <c r="N26" s="86"/>
      <c r="O26" s="88"/>
      <c r="P26" s="86"/>
      <c r="Q26" s="86"/>
      <c r="R26" s="89">
        <f t="shared" si="0"/>
        <v>60.43333333333334</v>
      </c>
      <c r="S26" s="90">
        <f t="shared" si="11"/>
        <v>40.5</v>
      </c>
      <c r="T26" s="90"/>
      <c r="U26" s="91">
        <f t="shared" si="2"/>
        <v>50.46666666666667</v>
      </c>
      <c r="V26" s="92" t="e">
        <f>#REF!</f>
        <v>#REF!</v>
      </c>
      <c r="W26" s="93" t="e">
        <f t="shared" si="3"/>
        <v>#REF!</v>
      </c>
      <c r="X26" s="55">
        <f t="shared" si="4"/>
        <v>60.43333333333334</v>
      </c>
      <c r="Y26" s="56">
        <f t="shared" si="12"/>
        <v>40.5</v>
      </c>
      <c r="Z26" s="57"/>
      <c r="AA26" s="58">
        <f t="shared" si="5"/>
        <v>50.46666666666667</v>
      </c>
      <c r="AB26" s="58"/>
    </row>
    <row r="27" spans="1:28" ht="16.5" customHeight="1">
      <c r="A27" s="24">
        <v>23</v>
      </c>
      <c r="B27" s="25" t="s">
        <v>37</v>
      </c>
      <c r="C27" s="85">
        <v>176</v>
      </c>
      <c r="D27" s="86">
        <v>176</v>
      </c>
      <c r="E27" s="85">
        <v>183</v>
      </c>
      <c r="F27" s="85">
        <v>260</v>
      </c>
      <c r="G27" s="85">
        <v>189.8</v>
      </c>
      <c r="H27" s="85">
        <v>215.8</v>
      </c>
      <c r="I27" s="87">
        <v>100</v>
      </c>
      <c r="J27" s="85"/>
      <c r="K27" s="85"/>
      <c r="L27" s="87"/>
      <c r="M27" s="88"/>
      <c r="N27" s="86"/>
      <c r="O27" s="88"/>
      <c r="P27" s="86"/>
      <c r="Q27" s="86"/>
      <c r="R27" s="89">
        <f t="shared" si="0"/>
        <v>200.1</v>
      </c>
      <c r="S27" s="90" t="e">
        <f t="shared" si="11"/>
        <v>#DIV/0!</v>
      </c>
      <c r="T27" s="90"/>
      <c r="U27" s="91" t="e">
        <f t="shared" si="2"/>
        <v>#DIV/0!</v>
      </c>
      <c r="V27" s="92" t="e">
        <f>#REF!</f>
        <v>#REF!</v>
      </c>
      <c r="W27" s="93" t="e">
        <f t="shared" si="3"/>
        <v>#DIV/0!</v>
      </c>
      <c r="X27" s="55">
        <f t="shared" si="4"/>
        <v>200.1</v>
      </c>
      <c r="Y27" s="56"/>
      <c r="Z27" s="57"/>
      <c r="AA27" s="58">
        <f t="shared" si="5"/>
        <v>200.1</v>
      </c>
      <c r="AB27" s="58"/>
    </row>
    <row r="28" spans="1:28" ht="18" customHeight="1">
      <c r="A28" s="24">
        <v>24</v>
      </c>
      <c r="B28" s="25" t="s">
        <v>38</v>
      </c>
      <c r="C28" s="85">
        <v>398</v>
      </c>
      <c r="D28" s="86">
        <v>398</v>
      </c>
      <c r="E28" s="85">
        <v>497</v>
      </c>
      <c r="F28" s="85">
        <v>582</v>
      </c>
      <c r="G28" s="85">
        <v>588</v>
      </c>
      <c r="H28" s="85">
        <v>588</v>
      </c>
      <c r="I28" s="87">
        <v>100</v>
      </c>
      <c r="J28" s="85">
        <v>270</v>
      </c>
      <c r="K28" s="85">
        <v>336</v>
      </c>
      <c r="L28" s="87" t="s">
        <v>77</v>
      </c>
      <c r="M28" s="88"/>
      <c r="N28" s="86"/>
      <c r="O28" s="88"/>
      <c r="P28" s="86"/>
      <c r="Q28" s="86"/>
      <c r="R28" s="89">
        <f t="shared" si="0"/>
        <v>508.5</v>
      </c>
      <c r="S28" s="90">
        <f t="shared" si="11"/>
        <v>303</v>
      </c>
      <c r="T28" s="90"/>
      <c r="U28" s="91">
        <f t="shared" si="2"/>
        <v>405.75</v>
      </c>
      <c r="V28" s="92" t="e">
        <f>#REF!</f>
        <v>#REF!</v>
      </c>
      <c r="W28" s="93" t="e">
        <f t="shared" si="3"/>
        <v>#REF!</v>
      </c>
      <c r="X28" s="55">
        <f t="shared" si="4"/>
        <v>508.5</v>
      </c>
      <c r="Y28" s="56">
        <f aca="true" t="shared" si="13" ref="Y28:Y37">AVERAGE(J28:K28)</f>
        <v>303</v>
      </c>
      <c r="Z28" s="57"/>
      <c r="AA28" s="58">
        <f t="shared" si="5"/>
        <v>405.75</v>
      </c>
      <c r="AB28" s="58"/>
    </row>
    <row r="29" spans="1:28" ht="15.75" customHeight="1">
      <c r="A29" s="24">
        <v>25</v>
      </c>
      <c r="B29" s="25" t="s">
        <v>39</v>
      </c>
      <c r="C29" s="85">
        <v>44.5</v>
      </c>
      <c r="D29" s="86">
        <v>44.5</v>
      </c>
      <c r="E29" s="85">
        <v>49</v>
      </c>
      <c r="F29" s="85">
        <v>80</v>
      </c>
      <c r="G29" s="85">
        <v>44.8</v>
      </c>
      <c r="H29" s="85">
        <v>45.2</v>
      </c>
      <c r="I29" s="87" t="s">
        <v>77</v>
      </c>
      <c r="J29" s="85">
        <v>44</v>
      </c>
      <c r="K29" s="85">
        <v>44</v>
      </c>
      <c r="L29" s="87" t="s">
        <v>77</v>
      </c>
      <c r="M29" s="88"/>
      <c r="N29" s="86"/>
      <c r="O29" s="88"/>
      <c r="P29" s="86"/>
      <c r="Q29" s="86"/>
      <c r="R29" s="89">
        <f t="shared" si="0"/>
        <v>51.333333333333336</v>
      </c>
      <c r="S29" s="90">
        <f t="shared" si="11"/>
        <v>44</v>
      </c>
      <c r="T29" s="90"/>
      <c r="U29" s="91">
        <f t="shared" si="2"/>
        <v>47.66666666666667</v>
      </c>
      <c r="V29" s="92" t="e">
        <f>#REF!</f>
        <v>#REF!</v>
      </c>
      <c r="W29" s="93" t="e">
        <f t="shared" si="3"/>
        <v>#REF!</v>
      </c>
      <c r="X29" s="55">
        <f t="shared" si="4"/>
        <v>51.333333333333336</v>
      </c>
      <c r="Y29" s="56">
        <f t="shared" si="13"/>
        <v>44</v>
      </c>
      <c r="Z29" s="57"/>
      <c r="AA29" s="58">
        <f t="shared" si="5"/>
        <v>47.66666666666667</v>
      </c>
      <c r="AB29" s="58"/>
    </row>
    <row r="30" spans="1:28" ht="16.5">
      <c r="A30" s="24">
        <v>26</v>
      </c>
      <c r="B30" s="25" t="s">
        <v>40</v>
      </c>
      <c r="C30" s="85">
        <v>82</v>
      </c>
      <c r="D30" s="86">
        <v>82</v>
      </c>
      <c r="E30" s="85">
        <v>113</v>
      </c>
      <c r="F30" s="85">
        <v>202</v>
      </c>
      <c r="G30" s="85">
        <v>115</v>
      </c>
      <c r="H30" s="85">
        <v>120.5</v>
      </c>
      <c r="I30" s="87">
        <v>100</v>
      </c>
      <c r="J30" s="85">
        <v>92</v>
      </c>
      <c r="K30" s="85">
        <v>92</v>
      </c>
      <c r="L30" s="87" t="s">
        <v>77</v>
      </c>
      <c r="M30" s="88"/>
      <c r="N30" s="86"/>
      <c r="O30" s="88"/>
      <c r="P30" s="86"/>
      <c r="Q30" s="86"/>
      <c r="R30" s="89">
        <f t="shared" si="0"/>
        <v>119.08333333333333</v>
      </c>
      <c r="S30" s="90">
        <f t="shared" si="11"/>
        <v>92</v>
      </c>
      <c r="T30" s="90"/>
      <c r="U30" s="91">
        <f t="shared" si="2"/>
        <v>105.54166666666666</v>
      </c>
      <c r="V30" s="92" t="e">
        <f>#REF!</f>
        <v>#REF!</v>
      </c>
      <c r="W30" s="93" t="e">
        <f t="shared" si="3"/>
        <v>#REF!</v>
      </c>
      <c r="X30" s="55">
        <f t="shared" si="4"/>
        <v>119.08333333333333</v>
      </c>
      <c r="Y30" s="56">
        <f t="shared" si="13"/>
        <v>92</v>
      </c>
      <c r="Z30" s="57"/>
      <c r="AA30" s="58">
        <f t="shared" si="5"/>
        <v>105.54166666666666</v>
      </c>
      <c r="AB30" s="58"/>
    </row>
    <row r="31" spans="1:28" ht="15.75" customHeight="1">
      <c r="A31" s="24">
        <v>27</v>
      </c>
      <c r="B31" s="25" t="s">
        <v>41</v>
      </c>
      <c r="C31" s="85">
        <v>361</v>
      </c>
      <c r="D31" s="86">
        <v>361</v>
      </c>
      <c r="E31" s="85">
        <v>314</v>
      </c>
      <c r="F31" s="85">
        <v>669</v>
      </c>
      <c r="G31" s="85">
        <v>351.5</v>
      </c>
      <c r="H31" s="85">
        <v>420.5</v>
      </c>
      <c r="I31" s="87">
        <v>100</v>
      </c>
      <c r="J31" s="85">
        <v>357</v>
      </c>
      <c r="K31" s="85">
        <v>357</v>
      </c>
      <c r="L31" s="87" t="s">
        <v>77</v>
      </c>
      <c r="M31" s="85"/>
      <c r="N31" s="88"/>
      <c r="O31" s="88"/>
      <c r="P31" s="85"/>
      <c r="Q31" s="86"/>
      <c r="R31" s="89">
        <f t="shared" si="0"/>
        <v>412.8333333333333</v>
      </c>
      <c r="S31" s="90">
        <f t="shared" si="11"/>
        <v>357</v>
      </c>
      <c r="T31" s="90"/>
      <c r="U31" s="91">
        <f t="shared" si="2"/>
        <v>384.91666666666663</v>
      </c>
      <c r="V31" s="92" t="e">
        <f>#REF!</f>
        <v>#REF!</v>
      </c>
      <c r="W31" s="93" t="e">
        <f t="shared" si="3"/>
        <v>#REF!</v>
      </c>
      <c r="X31" s="55">
        <f t="shared" si="4"/>
        <v>412.8333333333333</v>
      </c>
      <c r="Y31" s="56">
        <f t="shared" si="13"/>
        <v>357</v>
      </c>
      <c r="Z31" s="57"/>
      <c r="AA31" s="58">
        <f t="shared" si="5"/>
        <v>384.91666666666663</v>
      </c>
      <c r="AB31" s="58"/>
    </row>
    <row r="32" spans="1:28" s="2" customFormat="1" ht="15" customHeight="1">
      <c r="A32" s="33">
        <v>28</v>
      </c>
      <c r="B32" s="34" t="s">
        <v>42</v>
      </c>
      <c r="C32" s="85">
        <v>20</v>
      </c>
      <c r="D32" s="86">
        <v>20</v>
      </c>
      <c r="E32" s="85">
        <v>18</v>
      </c>
      <c r="F32" s="85">
        <v>24</v>
      </c>
      <c r="G32" s="85">
        <v>19.2</v>
      </c>
      <c r="H32" s="85">
        <v>22.9</v>
      </c>
      <c r="I32" s="87">
        <v>100</v>
      </c>
      <c r="J32" s="85">
        <v>20</v>
      </c>
      <c r="K32" s="85">
        <v>20</v>
      </c>
      <c r="L32" s="87" t="s">
        <v>77</v>
      </c>
      <c r="M32" s="85">
        <v>20</v>
      </c>
      <c r="N32" s="85">
        <v>20</v>
      </c>
      <c r="O32" s="85">
        <v>18</v>
      </c>
      <c r="P32" s="85">
        <v>23</v>
      </c>
      <c r="Q32" s="87">
        <v>100</v>
      </c>
      <c r="R32" s="89">
        <f t="shared" si="0"/>
        <v>20.683333333333334</v>
      </c>
      <c r="S32" s="90">
        <f t="shared" si="11"/>
        <v>20</v>
      </c>
      <c r="T32" s="90">
        <f aca="true" t="shared" si="14" ref="T32:T43">AVERAGE(M32:P32)</f>
        <v>20.25</v>
      </c>
      <c r="U32" s="91">
        <f t="shared" si="2"/>
        <v>20.311111111111114</v>
      </c>
      <c r="V32" s="92" t="e">
        <f>#REF!</f>
        <v>#REF!</v>
      </c>
      <c r="W32" s="93" t="e">
        <f t="shared" si="3"/>
        <v>#REF!</v>
      </c>
      <c r="X32" s="55">
        <f t="shared" si="4"/>
        <v>20.683333333333334</v>
      </c>
      <c r="Y32" s="56">
        <f t="shared" si="13"/>
        <v>20</v>
      </c>
      <c r="Z32" s="65">
        <f aca="true" t="shared" si="15" ref="Z32:Z43">AVERAGE(M32:P32)</f>
        <v>20.25</v>
      </c>
      <c r="AA32" s="58">
        <f t="shared" si="5"/>
        <v>20.311111111111114</v>
      </c>
      <c r="AB32" s="58"/>
    </row>
    <row r="33" spans="1:28" s="2" customFormat="1" ht="15.75" customHeight="1">
      <c r="A33" s="33">
        <v>29</v>
      </c>
      <c r="B33" s="34" t="s">
        <v>43</v>
      </c>
      <c r="C33" s="85">
        <v>48</v>
      </c>
      <c r="D33" s="86">
        <v>48</v>
      </c>
      <c r="E33" s="85">
        <v>28</v>
      </c>
      <c r="F33" s="85">
        <v>28</v>
      </c>
      <c r="G33" s="85">
        <v>30</v>
      </c>
      <c r="H33" s="85">
        <v>36</v>
      </c>
      <c r="I33" s="87">
        <v>100</v>
      </c>
      <c r="J33" s="85">
        <v>30</v>
      </c>
      <c r="K33" s="85">
        <v>30</v>
      </c>
      <c r="L33" s="87" t="s">
        <v>77</v>
      </c>
      <c r="M33" s="85">
        <v>28</v>
      </c>
      <c r="N33" s="85">
        <v>28</v>
      </c>
      <c r="O33" s="85">
        <v>25</v>
      </c>
      <c r="P33" s="85">
        <v>29</v>
      </c>
      <c r="Q33" s="87">
        <v>100</v>
      </c>
      <c r="R33" s="89">
        <f t="shared" si="0"/>
        <v>36.333333333333336</v>
      </c>
      <c r="S33" s="90">
        <f t="shared" si="11"/>
        <v>30</v>
      </c>
      <c r="T33" s="90">
        <f t="shared" si="14"/>
        <v>27.5</v>
      </c>
      <c r="U33" s="91">
        <f t="shared" si="2"/>
        <v>31.277777777777782</v>
      </c>
      <c r="V33" s="92" t="e">
        <f>#REF!</f>
        <v>#REF!</v>
      </c>
      <c r="W33" s="93" t="e">
        <f t="shared" si="3"/>
        <v>#REF!</v>
      </c>
      <c r="X33" s="55">
        <f t="shared" si="4"/>
        <v>36.333333333333336</v>
      </c>
      <c r="Y33" s="56">
        <f t="shared" si="13"/>
        <v>30</v>
      </c>
      <c r="Z33" s="65">
        <f t="shared" si="15"/>
        <v>27.5</v>
      </c>
      <c r="AA33" s="58">
        <f t="shared" si="5"/>
        <v>31.277777777777782</v>
      </c>
      <c r="AB33" s="58"/>
    </row>
    <row r="34" spans="1:28" s="2" customFormat="1" ht="15" customHeight="1">
      <c r="A34" s="33">
        <v>30</v>
      </c>
      <c r="B34" s="34" t="s">
        <v>44</v>
      </c>
      <c r="C34" s="85">
        <v>37</v>
      </c>
      <c r="D34" s="86">
        <v>37</v>
      </c>
      <c r="E34" s="85">
        <v>22</v>
      </c>
      <c r="F34" s="85">
        <v>22</v>
      </c>
      <c r="G34" s="85">
        <v>21.6</v>
      </c>
      <c r="H34" s="85">
        <v>28</v>
      </c>
      <c r="I34" s="87">
        <v>100</v>
      </c>
      <c r="J34" s="85">
        <v>20</v>
      </c>
      <c r="K34" s="85">
        <v>20</v>
      </c>
      <c r="L34" s="87" t="s">
        <v>77</v>
      </c>
      <c r="M34" s="85">
        <v>20</v>
      </c>
      <c r="N34" s="85">
        <v>20</v>
      </c>
      <c r="O34" s="85">
        <v>18</v>
      </c>
      <c r="P34" s="85">
        <v>18</v>
      </c>
      <c r="Q34" s="87">
        <v>100</v>
      </c>
      <c r="R34" s="89">
        <f t="shared" si="0"/>
        <v>27.933333333333334</v>
      </c>
      <c r="S34" s="90">
        <f t="shared" si="11"/>
        <v>20</v>
      </c>
      <c r="T34" s="90">
        <f t="shared" si="14"/>
        <v>19</v>
      </c>
      <c r="U34" s="91">
        <f t="shared" si="2"/>
        <v>22.311111111111114</v>
      </c>
      <c r="V34" s="92" t="e">
        <f>#REF!</f>
        <v>#REF!</v>
      </c>
      <c r="W34" s="93" t="e">
        <f t="shared" si="3"/>
        <v>#REF!</v>
      </c>
      <c r="X34" s="55">
        <f t="shared" si="4"/>
        <v>27.933333333333334</v>
      </c>
      <c r="Y34" s="56">
        <f t="shared" si="13"/>
        <v>20</v>
      </c>
      <c r="Z34" s="65">
        <f t="shared" si="15"/>
        <v>19</v>
      </c>
      <c r="AA34" s="58">
        <f t="shared" si="5"/>
        <v>22.311111111111114</v>
      </c>
      <c r="AB34" s="58"/>
    </row>
    <row r="35" spans="1:28" s="2" customFormat="1" ht="17.25" customHeight="1">
      <c r="A35" s="33">
        <v>31</v>
      </c>
      <c r="B35" s="34" t="s">
        <v>45</v>
      </c>
      <c r="C35" s="85">
        <v>31</v>
      </c>
      <c r="D35" s="86">
        <v>31</v>
      </c>
      <c r="E35" s="85">
        <v>32</v>
      </c>
      <c r="F35" s="85">
        <v>53</v>
      </c>
      <c r="G35" s="85">
        <v>31.2</v>
      </c>
      <c r="H35" s="85">
        <v>40</v>
      </c>
      <c r="I35" s="87" t="s">
        <v>77</v>
      </c>
      <c r="J35" s="85">
        <v>30</v>
      </c>
      <c r="K35" s="85">
        <v>30</v>
      </c>
      <c r="L35" s="87" t="s">
        <v>77</v>
      </c>
      <c r="M35" s="85">
        <v>29</v>
      </c>
      <c r="N35" s="85">
        <v>29</v>
      </c>
      <c r="O35" s="85">
        <v>25</v>
      </c>
      <c r="P35" s="85">
        <v>28</v>
      </c>
      <c r="Q35" s="87">
        <v>100</v>
      </c>
      <c r="R35" s="89">
        <f t="shared" si="0"/>
        <v>36.36666666666667</v>
      </c>
      <c r="S35" s="90"/>
      <c r="T35" s="90">
        <f t="shared" si="14"/>
        <v>27.75</v>
      </c>
      <c r="U35" s="91">
        <f t="shared" si="2"/>
        <v>32.05833333333334</v>
      </c>
      <c r="V35" s="92" t="e">
        <f>#REF!</f>
        <v>#REF!</v>
      </c>
      <c r="W35" s="93" t="e">
        <f t="shared" si="3"/>
        <v>#REF!</v>
      </c>
      <c r="X35" s="55">
        <f t="shared" si="4"/>
        <v>36.36666666666667</v>
      </c>
      <c r="Y35" s="56">
        <f t="shared" si="13"/>
        <v>30</v>
      </c>
      <c r="Z35" s="65">
        <f t="shared" si="15"/>
        <v>27.75</v>
      </c>
      <c r="AA35" s="58">
        <f t="shared" si="5"/>
        <v>31.372222222222224</v>
      </c>
      <c r="AB35" s="58"/>
    </row>
    <row r="36" spans="1:28" s="2" customFormat="1" ht="18" customHeight="1">
      <c r="A36" s="33">
        <v>32</v>
      </c>
      <c r="B36" s="34" t="s">
        <v>46</v>
      </c>
      <c r="C36" s="85">
        <v>174</v>
      </c>
      <c r="D36" s="86">
        <v>174</v>
      </c>
      <c r="E36" s="85">
        <v>190</v>
      </c>
      <c r="F36" s="85">
        <v>204</v>
      </c>
      <c r="G36" s="85">
        <v>198</v>
      </c>
      <c r="H36" s="85">
        <v>210</v>
      </c>
      <c r="I36" s="87">
        <v>100</v>
      </c>
      <c r="J36" s="85">
        <v>200</v>
      </c>
      <c r="K36" s="85">
        <v>200</v>
      </c>
      <c r="L36" s="87" t="s">
        <v>77</v>
      </c>
      <c r="M36" s="85">
        <v>185</v>
      </c>
      <c r="N36" s="85">
        <v>215</v>
      </c>
      <c r="O36" s="85">
        <v>160</v>
      </c>
      <c r="P36" s="85">
        <v>160</v>
      </c>
      <c r="Q36" s="87">
        <v>100</v>
      </c>
      <c r="R36" s="89">
        <f t="shared" si="0"/>
        <v>191.66666666666666</v>
      </c>
      <c r="S36" s="90"/>
      <c r="T36" s="90">
        <f t="shared" si="14"/>
        <v>180</v>
      </c>
      <c r="U36" s="91">
        <f t="shared" si="2"/>
        <v>185.83333333333331</v>
      </c>
      <c r="V36" s="92" t="e">
        <f>#REF!</f>
        <v>#REF!</v>
      </c>
      <c r="W36" s="93" t="e">
        <f t="shared" si="3"/>
        <v>#REF!</v>
      </c>
      <c r="X36" s="55">
        <f t="shared" si="4"/>
        <v>191.66666666666666</v>
      </c>
      <c r="Y36" s="56">
        <f t="shared" si="13"/>
        <v>200</v>
      </c>
      <c r="Z36" s="65">
        <f t="shared" si="15"/>
        <v>180</v>
      </c>
      <c r="AA36" s="58">
        <f t="shared" si="5"/>
        <v>190.55555555555554</v>
      </c>
      <c r="AB36" s="58"/>
    </row>
    <row r="37" spans="1:28" s="2" customFormat="1" ht="17.25" customHeight="1">
      <c r="A37" s="33">
        <v>33</v>
      </c>
      <c r="B37" s="34" t="s">
        <v>47</v>
      </c>
      <c r="C37" s="85">
        <v>222</v>
      </c>
      <c r="D37" s="86">
        <v>222</v>
      </c>
      <c r="E37" s="85">
        <v>143</v>
      </c>
      <c r="F37" s="85">
        <v>270</v>
      </c>
      <c r="G37" s="85">
        <v>138</v>
      </c>
      <c r="H37" s="85">
        <v>160</v>
      </c>
      <c r="I37" s="87">
        <v>100</v>
      </c>
      <c r="J37" s="85">
        <v>147</v>
      </c>
      <c r="K37" s="85">
        <v>147</v>
      </c>
      <c r="L37" s="87" t="s">
        <v>77</v>
      </c>
      <c r="M37" s="85">
        <v>115</v>
      </c>
      <c r="N37" s="85">
        <v>260</v>
      </c>
      <c r="O37" s="85">
        <v>130</v>
      </c>
      <c r="P37" s="85">
        <v>130</v>
      </c>
      <c r="Q37" s="87">
        <v>100</v>
      </c>
      <c r="R37" s="89">
        <f t="shared" si="0"/>
        <v>192.5</v>
      </c>
      <c r="S37" s="90"/>
      <c r="T37" s="90">
        <f t="shared" si="14"/>
        <v>158.75</v>
      </c>
      <c r="U37" s="91">
        <f t="shared" si="2"/>
        <v>175.625</v>
      </c>
      <c r="V37" s="92" t="e">
        <f>#REF!</f>
        <v>#REF!</v>
      </c>
      <c r="W37" s="93" t="e">
        <f t="shared" si="3"/>
        <v>#REF!</v>
      </c>
      <c r="X37" s="55">
        <f t="shared" si="4"/>
        <v>192.5</v>
      </c>
      <c r="Y37" s="56">
        <f t="shared" si="13"/>
        <v>147</v>
      </c>
      <c r="Z37" s="65">
        <f t="shared" si="15"/>
        <v>158.75</v>
      </c>
      <c r="AA37" s="58">
        <f t="shared" si="5"/>
        <v>166.08333333333334</v>
      </c>
      <c r="AB37" s="58"/>
    </row>
    <row r="38" spans="1:28" s="2" customFormat="1" ht="15.75" customHeight="1">
      <c r="A38" s="33">
        <v>34</v>
      </c>
      <c r="B38" s="34" t="s">
        <v>48</v>
      </c>
      <c r="C38" s="85">
        <v>264</v>
      </c>
      <c r="D38" s="86">
        <v>264</v>
      </c>
      <c r="E38" s="85">
        <v>345</v>
      </c>
      <c r="F38" s="85">
        <v>345</v>
      </c>
      <c r="G38" s="85">
        <v>264</v>
      </c>
      <c r="H38" s="85">
        <v>290</v>
      </c>
      <c r="I38" s="87">
        <v>100</v>
      </c>
      <c r="J38" s="85"/>
      <c r="K38" s="85"/>
      <c r="L38" s="87"/>
      <c r="M38" s="85">
        <v>320</v>
      </c>
      <c r="N38" s="85">
        <v>320</v>
      </c>
      <c r="O38" s="85">
        <v>190</v>
      </c>
      <c r="P38" s="85">
        <v>230</v>
      </c>
      <c r="Q38" s="87" t="s">
        <v>77</v>
      </c>
      <c r="R38" s="89">
        <f t="shared" si="0"/>
        <v>295.3333333333333</v>
      </c>
      <c r="S38" s="90"/>
      <c r="T38" s="90">
        <f t="shared" si="14"/>
        <v>265</v>
      </c>
      <c r="U38" s="91">
        <f t="shared" si="2"/>
        <v>280.16666666666663</v>
      </c>
      <c r="V38" s="92" t="e">
        <f>#REF!</f>
        <v>#REF!</v>
      </c>
      <c r="W38" s="93" t="e">
        <f t="shared" si="3"/>
        <v>#REF!</v>
      </c>
      <c r="X38" s="55">
        <f t="shared" si="4"/>
        <v>295.3333333333333</v>
      </c>
      <c r="Y38" s="56"/>
      <c r="Z38" s="65">
        <f t="shared" si="15"/>
        <v>265</v>
      </c>
      <c r="AA38" s="58">
        <f t="shared" si="5"/>
        <v>280.16666666666663</v>
      </c>
      <c r="AB38" s="58"/>
    </row>
    <row r="39" spans="1:28" s="2" customFormat="1" ht="15.75" customHeight="1">
      <c r="A39" s="33">
        <v>35</v>
      </c>
      <c r="B39" s="34" t="s">
        <v>49</v>
      </c>
      <c r="C39" s="85">
        <v>90</v>
      </c>
      <c r="D39" s="86">
        <v>90</v>
      </c>
      <c r="E39" s="85">
        <v>80</v>
      </c>
      <c r="F39" s="85">
        <v>100</v>
      </c>
      <c r="G39" s="85">
        <v>96</v>
      </c>
      <c r="H39" s="85">
        <v>110.6</v>
      </c>
      <c r="I39" s="87">
        <v>100</v>
      </c>
      <c r="J39" s="85">
        <v>100</v>
      </c>
      <c r="K39" s="85">
        <v>113</v>
      </c>
      <c r="L39" s="87" t="s">
        <v>77</v>
      </c>
      <c r="M39" s="85">
        <v>75</v>
      </c>
      <c r="N39" s="85">
        <v>98</v>
      </c>
      <c r="O39" s="85">
        <v>70</v>
      </c>
      <c r="P39" s="85">
        <v>95</v>
      </c>
      <c r="Q39" s="87">
        <v>100</v>
      </c>
      <c r="R39" s="89">
        <f t="shared" si="0"/>
        <v>94.43333333333334</v>
      </c>
      <c r="S39" s="90">
        <f>AVERAGE(J39:K39)</f>
        <v>106.5</v>
      </c>
      <c r="T39" s="90">
        <f t="shared" si="14"/>
        <v>84.5</v>
      </c>
      <c r="U39" s="91">
        <f t="shared" si="2"/>
        <v>95.14444444444445</v>
      </c>
      <c r="V39" s="92" t="e">
        <f>#REF!</f>
        <v>#REF!</v>
      </c>
      <c r="W39" s="93" t="e">
        <f t="shared" si="3"/>
        <v>#REF!</v>
      </c>
      <c r="X39" s="55">
        <f t="shared" si="4"/>
        <v>94.43333333333334</v>
      </c>
      <c r="Y39" s="56">
        <f aca="true" t="shared" si="16" ref="Y39:Y40">AVERAGE(J39:K39)</f>
        <v>106.5</v>
      </c>
      <c r="Z39" s="65">
        <f t="shared" si="15"/>
        <v>84.5</v>
      </c>
      <c r="AA39" s="58">
        <f t="shared" si="5"/>
        <v>95.14444444444445</v>
      </c>
      <c r="AB39" s="58"/>
    </row>
    <row r="40" spans="1:28" s="2" customFormat="1" ht="18.75" customHeight="1">
      <c r="A40" s="33">
        <v>36</v>
      </c>
      <c r="B40" s="34" t="s">
        <v>50</v>
      </c>
      <c r="C40" s="85">
        <v>92</v>
      </c>
      <c r="D40" s="86">
        <v>92</v>
      </c>
      <c r="E40" s="85">
        <v>95</v>
      </c>
      <c r="F40" s="85">
        <v>101</v>
      </c>
      <c r="G40" s="85">
        <v>98.4</v>
      </c>
      <c r="H40" s="85">
        <v>100.5</v>
      </c>
      <c r="I40" s="87">
        <v>100</v>
      </c>
      <c r="J40" s="85">
        <v>84</v>
      </c>
      <c r="K40" s="85">
        <v>84</v>
      </c>
      <c r="L40" s="87" t="s">
        <v>77</v>
      </c>
      <c r="M40" s="85">
        <v>90</v>
      </c>
      <c r="N40" s="85">
        <v>90</v>
      </c>
      <c r="O40" s="85">
        <v>79</v>
      </c>
      <c r="P40" s="85">
        <v>82</v>
      </c>
      <c r="Q40" s="87">
        <v>100</v>
      </c>
      <c r="R40" s="89">
        <f t="shared" si="0"/>
        <v>96.48333333333333</v>
      </c>
      <c r="S40" s="90"/>
      <c r="T40" s="90">
        <f t="shared" si="14"/>
        <v>85.25</v>
      </c>
      <c r="U40" s="91">
        <f t="shared" si="2"/>
        <v>90.86666666666667</v>
      </c>
      <c r="V40" s="92" t="e">
        <f>#REF!</f>
        <v>#REF!</v>
      </c>
      <c r="W40" s="93" t="e">
        <f t="shared" si="3"/>
        <v>#REF!</v>
      </c>
      <c r="X40" s="55">
        <f t="shared" si="4"/>
        <v>96.48333333333333</v>
      </c>
      <c r="Y40" s="56">
        <f t="shared" si="16"/>
        <v>84</v>
      </c>
      <c r="Z40" s="65">
        <f t="shared" si="15"/>
        <v>85.25</v>
      </c>
      <c r="AA40" s="58">
        <f t="shared" si="5"/>
        <v>88.57777777777778</v>
      </c>
      <c r="AB40" s="58"/>
    </row>
    <row r="41" spans="1:28" s="2" customFormat="1" ht="15.75" customHeight="1">
      <c r="A41" s="33">
        <v>37</v>
      </c>
      <c r="B41" s="34" t="s">
        <v>51</v>
      </c>
      <c r="C41" s="85">
        <v>270</v>
      </c>
      <c r="D41" s="86">
        <v>270</v>
      </c>
      <c r="E41" s="85">
        <v>308</v>
      </c>
      <c r="F41" s="85">
        <v>318</v>
      </c>
      <c r="G41" s="85">
        <v>348</v>
      </c>
      <c r="H41" s="85">
        <v>360</v>
      </c>
      <c r="I41" s="87">
        <v>100</v>
      </c>
      <c r="J41" s="85"/>
      <c r="K41" s="85"/>
      <c r="L41" s="87"/>
      <c r="M41" s="85">
        <v>150</v>
      </c>
      <c r="N41" s="85">
        <v>310</v>
      </c>
      <c r="O41" s="85">
        <v>320</v>
      </c>
      <c r="P41" s="85">
        <v>320</v>
      </c>
      <c r="Q41" s="87">
        <v>100</v>
      </c>
      <c r="R41" s="89">
        <f t="shared" si="0"/>
        <v>312.3333333333333</v>
      </c>
      <c r="S41" s="90"/>
      <c r="T41" s="90">
        <f t="shared" si="14"/>
        <v>275</v>
      </c>
      <c r="U41" s="91">
        <f t="shared" si="2"/>
        <v>293.66666666666663</v>
      </c>
      <c r="V41" s="92" t="e">
        <f>#REF!</f>
        <v>#REF!</v>
      </c>
      <c r="W41" s="93" t="e">
        <f t="shared" si="3"/>
        <v>#REF!</v>
      </c>
      <c r="X41" s="55">
        <f t="shared" si="4"/>
        <v>312.3333333333333</v>
      </c>
      <c r="Y41" s="56"/>
      <c r="Z41" s="65">
        <f t="shared" si="15"/>
        <v>275</v>
      </c>
      <c r="AA41" s="58">
        <f t="shared" si="5"/>
        <v>293.66666666666663</v>
      </c>
      <c r="AB41" s="58"/>
    </row>
    <row r="42" spans="1:28" s="2" customFormat="1" ht="17.25" customHeight="1">
      <c r="A42" s="33">
        <v>38</v>
      </c>
      <c r="B42" s="34" t="s">
        <v>52</v>
      </c>
      <c r="C42" s="85">
        <v>85</v>
      </c>
      <c r="D42" s="86">
        <v>85</v>
      </c>
      <c r="E42" s="85">
        <v>90</v>
      </c>
      <c r="F42" s="85">
        <v>90</v>
      </c>
      <c r="G42" s="85">
        <v>87.6</v>
      </c>
      <c r="H42" s="85">
        <v>98</v>
      </c>
      <c r="I42" s="87">
        <v>100</v>
      </c>
      <c r="J42" s="85">
        <v>96</v>
      </c>
      <c r="K42" s="85">
        <v>96</v>
      </c>
      <c r="L42" s="87" t="s">
        <v>77</v>
      </c>
      <c r="M42" s="85">
        <v>83</v>
      </c>
      <c r="N42" s="85">
        <v>83</v>
      </c>
      <c r="O42" s="85">
        <v>70</v>
      </c>
      <c r="P42" s="85">
        <v>80</v>
      </c>
      <c r="Q42" s="87">
        <v>100</v>
      </c>
      <c r="R42" s="89">
        <f t="shared" si="0"/>
        <v>89.26666666666667</v>
      </c>
      <c r="S42" s="90">
        <f>AVERAGE(J42:K42)</f>
        <v>96</v>
      </c>
      <c r="T42" s="90">
        <f t="shared" si="14"/>
        <v>79</v>
      </c>
      <c r="U42" s="91">
        <f t="shared" si="2"/>
        <v>88.08888888888889</v>
      </c>
      <c r="V42" s="92" t="e">
        <f>#REF!</f>
        <v>#REF!</v>
      </c>
      <c r="W42" s="93" t="e">
        <f t="shared" si="3"/>
        <v>#REF!</v>
      </c>
      <c r="X42" s="55">
        <f t="shared" si="4"/>
        <v>89.26666666666667</v>
      </c>
      <c r="Y42" s="56">
        <f aca="true" t="shared" si="17" ref="Y42:Y44">AVERAGE(J42:K42)</f>
        <v>96</v>
      </c>
      <c r="Z42" s="65">
        <f t="shared" si="15"/>
        <v>79</v>
      </c>
      <c r="AA42" s="58">
        <f t="shared" si="5"/>
        <v>88.08888888888889</v>
      </c>
      <c r="AB42" s="58"/>
    </row>
    <row r="43" spans="1:28" s="2" customFormat="1" ht="15.75" customHeight="1">
      <c r="A43" s="33">
        <v>39</v>
      </c>
      <c r="B43" s="34" t="s">
        <v>53</v>
      </c>
      <c r="C43" s="85">
        <v>110</v>
      </c>
      <c r="D43" s="86">
        <v>110</v>
      </c>
      <c r="E43" s="85">
        <v>114</v>
      </c>
      <c r="F43" s="85">
        <v>114</v>
      </c>
      <c r="G43" s="85">
        <v>110.4</v>
      </c>
      <c r="H43" s="85">
        <v>120</v>
      </c>
      <c r="I43" s="87">
        <v>100</v>
      </c>
      <c r="J43" s="85">
        <v>106</v>
      </c>
      <c r="K43" s="85">
        <v>106</v>
      </c>
      <c r="L43" s="87" t="s">
        <v>77</v>
      </c>
      <c r="M43" s="85">
        <v>94</v>
      </c>
      <c r="N43" s="85">
        <v>145</v>
      </c>
      <c r="O43" s="85">
        <v>75</v>
      </c>
      <c r="P43" s="85">
        <v>98</v>
      </c>
      <c r="Q43" s="87" t="s">
        <v>77</v>
      </c>
      <c r="R43" s="89">
        <f t="shared" si="0"/>
        <v>113.06666666666666</v>
      </c>
      <c r="S43" s="90"/>
      <c r="T43" s="90">
        <f t="shared" si="14"/>
        <v>103</v>
      </c>
      <c r="U43" s="91">
        <f t="shared" si="2"/>
        <v>108.03333333333333</v>
      </c>
      <c r="V43" s="92" t="e">
        <f>#REF!</f>
        <v>#REF!</v>
      </c>
      <c r="W43" s="93" t="e">
        <f t="shared" si="3"/>
        <v>#REF!</v>
      </c>
      <c r="X43" s="55">
        <f t="shared" si="4"/>
        <v>113.06666666666666</v>
      </c>
      <c r="Y43" s="56">
        <f t="shared" si="17"/>
        <v>106</v>
      </c>
      <c r="Z43" s="65">
        <f t="shared" si="15"/>
        <v>103</v>
      </c>
      <c r="AA43" s="58">
        <f t="shared" si="5"/>
        <v>107.35555555555555</v>
      </c>
      <c r="AB43" s="58"/>
    </row>
    <row r="44" spans="1:28" s="2" customFormat="1" ht="18.75" customHeight="1">
      <c r="A44" s="33">
        <v>40</v>
      </c>
      <c r="B44" s="34" t="s">
        <v>54</v>
      </c>
      <c r="C44" s="85">
        <v>54.9</v>
      </c>
      <c r="D44" s="86">
        <v>54.9</v>
      </c>
      <c r="E44" s="85">
        <v>47</v>
      </c>
      <c r="F44" s="85">
        <v>47</v>
      </c>
      <c r="G44" s="85">
        <v>43.9</v>
      </c>
      <c r="H44" s="85">
        <v>43.9</v>
      </c>
      <c r="I44" s="87">
        <v>100</v>
      </c>
      <c r="J44" s="85">
        <v>55</v>
      </c>
      <c r="K44" s="85">
        <v>55</v>
      </c>
      <c r="L44" s="87" t="s">
        <v>77</v>
      </c>
      <c r="M44" s="88"/>
      <c r="N44" s="86"/>
      <c r="O44" s="88"/>
      <c r="P44" s="86"/>
      <c r="Q44" s="86"/>
      <c r="R44" s="89">
        <f t="shared" si="0"/>
        <v>48.6</v>
      </c>
      <c r="S44" s="90">
        <f>AVERAGE(J44:K44)</f>
        <v>55</v>
      </c>
      <c r="T44" s="90"/>
      <c r="U44" s="91">
        <f t="shared" si="2"/>
        <v>51.8</v>
      </c>
      <c r="V44" s="92" t="e">
        <f>#REF!</f>
        <v>#REF!</v>
      </c>
      <c r="W44" s="93" t="e">
        <f t="shared" si="3"/>
        <v>#REF!</v>
      </c>
      <c r="X44" s="55">
        <f t="shared" si="4"/>
        <v>48.6</v>
      </c>
      <c r="Y44" s="56">
        <f t="shared" si="17"/>
        <v>55</v>
      </c>
      <c r="Z44" s="57"/>
      <c r="AA44" s="58">
        <f t="shared" si="5"/>
        <v>51.8</v>
      </c>
      <c r="AB44" s="58"/>
    </row>
    <row r="45" spans="1:17" ht="28.5" customHeight="1">
      <c r="A45" s="35"/>
      <c r="B45" s="35" t="s">
        <v>55</v>
      </c>
      <c r="C45" s="66"/>
      <c r="D45" s="67"/>
      <c r="E45" s="66"/>
      <c r="F45" s="66"/>
      <c r="G45" s="68"/>
      <c r="H45" s="68"/>
      <c r="I45" s="66"/>
      <c r="J45" s="66"/>
      <c r="K45" s="66"/>
      <c r="L45" s="66"/>
      <c r="M45" s="66"/>
      <c r="N45" s="66"/>
      <c r="O45" s="66"/>
      <c r="P45" s="66"/>
      <c r="Q45" s="66"/>
    </row>
    <row r="46" spans="1:17" ht="14.25" customHeight="1">
      <c r="A46" s="35"/>
      <c r="B46" s="70" t="s">
        <v>56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ht="15.75" customHeight="1">
      <c r="A47" s="35"/>
      <c r="B47" s="71" t="s">
        <v>57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1:17" ht="40.5" customHeight="1">
      <c r="A48" s="35"/>
      <c r="B48" s="72" t="s">
        <v>58</v>
      </c>
      <c r="C48" s="72"/>
      <c r="D48" s="72"/>
      <c r="E48" s="72"/>
      <c r="F48" s="72"/>
      <c r="G48" s="72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1:17" ht="29.25" customHeight="1">
      <c r="A49" s="35"/>
      <c r="B49" s="72" t="s">
        <v>59</v>
      </c>
      <c r="C49" s="72"/>
      <c r="D49" s="72"/>
      <c r="E49" s="72"/>
      <c r="F49" s="72"/>
      <c r="G49" s="72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1:17" ht="17.25" customHeight="1">
      <c r="A50" s="35"/>
      <c r="B50" s="72" t="s">
        <v>60</v>
      </c>
      <c r="C50" s="72"/>
      <c r="D50" s="72"/>
      <c r="E50" s="72"/>
      <c r="F50" s="72"/>
      <c r="G50" s="72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1:17" ht="30" customHeight="1">
      <c r="A51" s="35"/>
      <c r="B51" s="72" t="s">
        <v>61</v>
      </c>
      <c r="C51" s="72"/>
      <c r="D51" s="72"/>
      <c r="E51" s="72"/>
      <c r="F51" s="72"/>
      <c r="G51" s="72"/>
      <c r="H51" s="71"/>
      <c r="I51" s="71"/>
      <c r="J51" s="71"/>
      <c r="K51" s="71"/>
      <c r="L51" s="71"/>
      <c r="M51" s="71"/>
      <c r="N51" s="71"/>
      <c r="O51" s="71"/>
      <c r="P51" s="71"/>
      <c r="Q51" s="71"/>
    </row>
  </sheetData>
  <sheetProtection selectLockedCells="1" selectUnlockedCells="1"/>
  <mergeCells count="30">
    <mergeCell ref="B1:Q1"/>
    <mergeCell ref="A2:A4"/>
    <mergeCell ref="B2:B4"/>
    <mergeCell ref="C2:I2"/>
    <mergeCell ref="J2:L2"/>
    <mergeCell ref="M2:Q2"/>
    <mergeCell ref="C3:D3"/>
    <mergeCell ref="E3:F3"/>
    <mergeCell ref="G3:H3"/>
    <mergeCell ref="I3:I4"/>
    <mergeCell ref="J3:K3"/>
    <mergeCell ref="L3:L4"/>
    <mergeCell ref="M3:N3"/>
    <mergeCell ref="O3:P3"/>
    <mergeCell ref="Q3:Q4"/>
    <mergeCell ref="R3:R4"/>
    <mergeCell ref="S3:S4"/>
    <mergeCell ref="T3:T4"/>
    <mergeCell ref="U3:U4"/>
    <mergeCell ref="V3:V4"/>
    <mergeCell ref="W3:W4"/>
    <mergeCell ref="X3:Z3"/>
    <mergeCell ref="AA3:AA4"/>
    <mergeCell ref="AB3:AB4"/>
    <mergeCell ref="B46:Q46"/>
    <mergeCell ref="B47:Q47"/>
    <mergeCell ref="B48:G48"/>
    <mergeCell ref="B49:G49"/>
    <mergeCell ref="B50:G50"/>
    <mergeCell ref="B51:G5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1"/>
  <sheetViews>
    <sheetView zoomScale="85" zoomScaleNormal="85" workbookViewId="0" topLeftCell="K1">
      <selection activeCell="AA3" sqref="AA3"/>
    </sheetView>
  </sheetViews>
  <sheetFormatPr defaultColWidth="9.140625" defaultRowHeight="12.75" outlineLevelCol="1"/>
  <cols>
    <col min="1" max="1" width="6.421875" style="1" customWidth="1"/>
    <col min="2" max="2" width="57.00390625" style="1" customWidth="1"/>
    <col min="3" max="3" width="12.7109375" style="2" customWidth="1"/>
    <col min="4" max="4" width="16.28125" style="2" customWidth="1"/>
    <col min="5" max="5" width="20.00390625" style="2" customWidth="1"/>
    <col min="6" max="6" width="15.00390625" style="2" customWidth="1"/>
    <col min="7" max="7" width="20.7109375" style="2" customWidth="1"/>
    <col min="8" max="8" width="17.00390625" style="2" customWidth="1"/>
    <col min="9" max="9" width="17.7109375" style="2" customWidth="1"/>
    <col min="10" max="10" width="14.28125" style="2" customWidth="1"/>
    <col min="11" max="11" width="21.421875" style="2" customWidth="1"/>
    <col min="12" max="12" width="12.421875" style="2" customWidth="1"/>
    <col min="13" max="13" width="13.7109375" style="2" customWidth="1"/>
    <col min="14" max="14" width="13.28125" style="2" customWidth="1"/>
    <col min="15" max="15" width="11.140625" style="2" customWidth="1"/>
    <col min="16" max="16" width="12.8515625" style="2" customWidth="1"/>
    <col min="17" max="17" width="10.28125" style="2" customWidth="1"/>
    <col min="18" max="18" width="0" style="2" hidden="1" customWidth="1" outlineLevel="1"/>
    <col min="19" max="20" width="0" style="3" hidden="1" customWidth="1" outlineLevel="1"/>
    <col min="21" max="21" width="0" style="4" hidden="1" customWidth="1" outlineLevel="1"/>
    <col min="22" max="22" width="0" style="3" hidden="1" customWidth="1" outlineLevel="1"/>
    <col min="23" max="23" width="0" style="2" hidden="1" customWidth="1" outlineLevel="1"/>
    <col min="24" max="24" width="12.57421875" style="2" customWidth="1"/>
    <col min="25" max="25" width="10.28125" style="2" customWidth="1"/>
    <col min="26" max="26" width="11.00390625" style="2" customWidth="1"/>
    <col min="27" max="27" width="11.8515625" style="2" customWidth="1"/>
    <col min="28" max="28" width="11.57421875" style="2" customWidth="1"/>
    <col min="29" max="29" width="12.140625" style="2" customWidth="1"/>
    <col min="30" max="32" width="8.7109375" style="2" customWidth="1"/>
    <col min="33" max="16384" width="8.7109375" style="1" customWidth="1"/>
  </cols>
  <sheetData>
    <row r="1" spans="1:32" s="7" customFormat="1" ht="32.25" customHeight="1">
      <c r="A1" s="37"/>
      <c r="B1" s="38" t="s">
        <v>83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10"/>
      <c r="S1" s="11"/>
      <c r="T1" s="11"/>
      <c r="U1" s="12"/>
      <c r="V1" s="13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s="17" customFormat="1" ht="36.75" customHeight="1">
      <c r="A2" s="8" t="s">
        <v>2</v>
      </c>
      <c r="B2" s="9" t="s">
        <v>3</v>
      </c>
      <c r="C2" s="41" t="s">
        <v>62</v>
      </c>
      <c r="D2" s="41"/>
      <c r="E2" s="41"/>
      <c r="F2" s="41"/>
      <c r="G2" s="41"/>
      <c r="H2" s="41"/>
      <c r="I2" s="41"/>
      <c r="J2" s="41" t="s">
        <v>63</v>
      </c>
      <c r="K2" s="41"/>
      <c r="L2" s="41"/>
      <c r="M2" s="41" t="s">
        <v>64</v>
      </c>
      <c r="N2" s="41"/>
      <c r="O2" s="41"/>
      <c r="P2" s="41"/>
      <c r="Q2" s="41"/>
      <c r="R2" s="10"/>
      <c r="S2" s="11"/>
      <c r="T2" s="11"/>
      <c r="U2" s="12"/>
      <c r="V2" s="13"/>
      <c r="W2" s="14"/>
      <c r="X2" s="14"/>
      <c r="Y2" s="14"/>
      <c r="Z2" s="14"/>
      <c r="AA2" s="14"/>
      <c r="AB2" s="14"/>
      <c r="AC2" s="14"/>
      <c r="AD2" s="42"/>
      <c r="AE2" s="42"/>
      <c r="AF2" s="42"/>
    </row>
    <row r="3" spans="1:32" s="17" customFormat="1" ht="81.75" customHeight="1">
      <c r="A3" s="8"/>
      <c r="B3" s="8"/>
      <c r="C3" s="8" t="s">
        <v>84</v>
      </c>
      <c r="D3" s="8"/>
      <c r="E3" s="8" t="s">
        <v>85</v>
      </c>
      <c r="F3" s="8"/>
      <c r="G3" s="8" t="s">
        <v>86</v>
      </c>
      <c r="H3" s="8"/>
      <c r="I3" s="8" t="s">
        <v>68</v>
      </c>
      <c r="J3" s="8" t="s">
        <v>87</v>
      </c>
      <c r="K3" s="8"/>
      <c r="L3" s="8" t="s">
        <v>68</v>
      </c>
      <c r="M3" s="79" t="s">
        <v>81</v>
      </c>
      <c r="N3" s="79"/>
      <c r="O3" s="8" t="s">
        <v>82</v>
      </c>
      <c r="P3" s="8"/>
      <c r="Q3" s="8" t="s">
        <v>68</v>
      </c>
      <c r="R3" s="80">
        <f>C2</f>
        <v>0</v>
      </c>
      <c r="S3" s="81">
        <f>J2</f>
        <v>0</v>
      </c>
      <c r="T3" s="81">
        <f>M2</f>
        <v>0</v>
      </c>
      <c r="U3" s="82" t="s">
        <v>6</v>
      </c>
      <c r="V3" s="83" t="s">
        <v>7</v>
      </c>
      <c r="W3" s="84" t="s">
        <v>8</v>
      </c>
      <c r="X3" s="45" t="s">
        <v>6</v>
      </c>
      <c r="Y3" s="45"/>
      <c r="Z3" s="45"/>
      <c r="AA3" s="45" t="s">
        <v>72</v>
      </c>
      <c r="AB3" s="45" t="s">
        <v>73</v>
      </c>
      <c r="AC3" s="45" t="s">
        <v>74</v>
      </c>
      <c r="AD3" s="42"/>
      <c r="AE3" s="42"/>
      <c r="AF3" s="42"/>
    </row>
    <row r="4" spans="1:32" s="17" customFormat="1" ht="37.5" customHeight="1">
      <c r="A4" s="8"/>
      <c r="B4" s="9"/>
      <c r="C4" s="8" t="s">
        <v>75</v>
      </c>
      <c r="D4" s="54" t="s">
        <v>76</v>
      </c>
      <c r="E4" s="8" t="s">
        <v>75</v>
      </c>
      <c r="F4" s="8" t="s">
        <v>76</v>
      </c>
      <c r="G4" s="8" t="s">
        <v>75</v>
      </c>
      <c r="H4" s="8" t="s">
        <v>76</v>
      </c>
      <c r="I4" s="8"/>
      <c r="J4" s="8" t="s">
        <v>75</v>
      </c>
      <c r="K4" s="8" t="s">
        <v>76</v>
      </c>
      <c r="L4" s="8"/>
      <c r="M4" s="8" t="s">
        <v>75</v>
      </c>
      <c r="N4" s="8" t="s">
        <v>76</v>
      </c>
      <c r="O4" s="8" t="s">
        <v>75</v>
      </c>
      <c r="P4" s="8" t="s">
        <v>76</v>
      </c>
      <c r="Q4" s="8"/>
      <c r="R4" s="80"/>
      <c r="S4" s="81"/>
      <c r="T4" s="81"/>
      <c r="U4" s="82"/>
      <c r="V4" s="83"/>
      <c r="W4" s="84"/>
      <c r="X4" s="47" t="s">
        <v>62</v>
      </c>
      <c r="Y4" s="48" t="s">
        <v>63</v>
      </c>
      <c r="Z4" s="49" t="s">
        <v>64</v>
      </c>
      <c r="AA4" s="45"/>
      <c r="AB4" s="45"/>
      <c r="AC4" s="45"/>
      <c r="AD4" s="42"/>
      <c r="AE4" s="42"/>
      <c r="AF4" s="42"/>
    </row>
    <row r="5" spans="1:256" ht="21" customHeight="1">
      <c r="A5" s="24">
        <v>1</v>
      </c>
      <c r="B5" s="25" t="s">
        <v>15</v>
      </c>
      <c r="C5" s="85">
        <v>54</v>
      </c>
      <c r="D5" s="86">
        <v>54</v>
      </c>
      <c r="E5" s="85">
        <v>30</v>
      </c>
      <c r="F5" s="85">
        <v>45</v>
      </c>
      <c r="G5" s="85">
        <v>23</v>
      </c>
      <c r="H5" s="85">
        <v>53.4</v>
      </c>
      <c r="I5" s="87">
        <v>100</v>
      </c>
      <c r="J5" s="85">
        <v>27</v>
      </c>
      <c r="K5" s="85">
        <v>27</v>
      </c>
      <c r="L5" s="87">
        <v>100</v>
      </c>
      <c r="M5" s="88"/>
      <c r="N5" s="86"/>
      <c r="O5" s="88"/>
      <c r="P5" s="86"/>
      <c r="Q5" s="86"/>
      <c r="R5" s="89">
        <f aca="true" t="shared" si="0" ref="R5:R44">AVERAGE(C5:H5)</f>
        <v>43.23333333333333</v>
      </c>
      <c r="S5" s="90">
        <f aca="true" t="shared" si="1" ref="S5:S10">AVERAGE(J5:K5)</f>
        <v>27</v>
      </c>
      <c r="T5" s="90"/>
      <c r="U5" s="91">
        <f aca="true" t="shared" si="2" ref="U5:U44">AVERAGE(R5:T5)</f>
        <v>35.11666666666666</v>
      </c>
      <c r="V5" s="92" t="e">
        <f>#REF!</f>
        <v>#REF!</v>
      </c>
      <c r="W5" s="93" t="e">
        <f aca="true" t="shared" si="3" ref="W5:W44">U5-V5</f>
        <v>#REF!</v>
      </c>
      <c r="X5" s="55">
        <f aca="true" t="shared" si="4" ref="X5:X44">AVERAGE(C5:H5)</f>
        <v>43.23333333333333</v>
      </c>
      <c r="Y5" s="56">
        <f>AVERAGE(J5:K5)</f>
        <v>27</v>
      </c>
      <c r="Z5" s="57"/>
      <c r="AA5" s="58">
        <f aca="true" t="shared" si="5" ref="AA5:AA44">AVERAGE(X5:Z5)</f>
        <v>35.11666666666666</v>
      </c>
      <c r="AB5" s="58"/>
      <c r="AC5" s="58"/>
      <c r="AD5" s="42"/>
      <c r="AE5" s="42"/>
      <c r="AF5" s="42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24">
        <v>2</v>
      </c>
      <c r="B6" s="25" t="s">
        <v>16</v>
      </c>
      <c r="C6" s="85">
        <v>61</v>
      </c>
      <c r="D6" s="86">
        <v>61</v>
      </c>
      <c r="E6" s="85">
        <v>53</v>
      </c>
      <c r="F6" s="85">
        <v>67</v>
      </c>
      <c r="G6" s="85">
        <v>36.6</v>
      </c>
      <c r="H6" s="85">
        <v>43.3</v>
      </c>
      <c r="I6" s="87">
        <v>100</v>
      </c>
      <c r="J6" s="85"/>
      <c r="K6" s="85"/>
      <c r="L6" s="87"/>
      <c r="M6" s="88"/>
      <c r="N6" s="86"/>
      <c r="O6" s="88"/>
      <c r="P6" s="86"/>
      <c r="Q6" s="86"/>
      <c r="R6" s="89">
        <f t="shared" si="0"/>
        <v>53.65</v>
      </c>
      <c r="S6" s="90" t="e">
        <f t="shared" si="1"/>
        <v>#DIV/0!</v>
      </c>
      <c r="T6" s="90"/>
      <c r="U6" s="91" t="e">
        <f t="shared" si="2"/>
        <v>#DIV/0!</v>
      </c>
      <c r="V6" s="92" t="e">
        <f>#REF!</f>
        <v>#REF!</v>
      </c>
      <c r="W6" s="93" t="e">
        <f t="shared" si="3"/>
        <v>#DIV/0!</v>
      </c>
      <c r="X6" s="55">
        <f t="shared" si="4"/>
        <v>53.65</v>
      </c>
      <c r="Y6" s="56"/>
      <c r="Z6" s="57"/>
      <c r="AA6" s="58">
        <f t="shared" si="5"/>
        <v>53.65</v>
      </c>
      <c r="AB6" s="58"/>
      <c r="AC6" s="58"/>
      <c r="AD6" s="42"/>
      <c r="AE6" s="42"/>
      <c r="AF6" s="42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1.75" customHeight="1">
      <c r="A7" s="24">
        <v>3</v>
      </c>
      <c r="B7" s="25" t="s">
        <v>17</v>
      </c>
      <c r="C7" s="85">
        <v>98</v>
      </c>
      <c r="D7" s="86">
        <v>98</v>
      </c>
      <c r="E7" s="85">
        <v>78</v>
      </c>
      <c r="F7" s="85">
        <v>78</v>
      </c>
      <c r="G7" s="85">
        <v>57.9</v>
      </c>
      <c r="H7" s="85">
        <v>59.7</v>
      </c>
      <c r="I7" s="87">
        <v>100</v>
      </c>
      <c r="J7" s="85">
        <f>68/900*1000</f>
        <v>75.55555555555556</v>
      </c>
      <c r="K7" s="85">
        <f>68/900*1000</f>
        <v>75.55555555555556</v>
      </c>
      <c r="L7" s="87" t="s">
        <v>77</v>
      </c>
      <c r="M7" s="88"/>
      <c r="N7" s="86"/>
      <c r="O7" s="88"/>
      <c r="P7" s="86"/>
      <c r="Q7" s="86"/>
      <c r="R7" s="89">
        <f t="shared" si="0"/>
        <v>78.26666666666667</v>
      </c>
      <c r="S7" s="90">
        <f t="shared" si="1"/>
        <v>75.55555555555556</v>
      </c>
      <c r="T7" s="90"/>
      <c r="U7" s="91">
        <f t="shared" si="2"/>
        <v>76.91111111111111</v>
      </c>
      <c r="V7" s="92" t="e">
        <f>#REF!</f>
        <v>#REF!</v>
      </c>
      <c r="W7" s="93" t="e">
        <f t="shared" si="3"/>
        <v>#REF!</v>
      </c>
      <c r="X7" s="55">
        <f t="shared" si="4"/>
        <v>78.26666666666667</v>
      </c>
      <c r="Y7" s="56">
        <f aca="true" t="shared" si="6" ref="Y7:Y12">AVERAGE(J7:K7)</f>
        <v>75.55555555555556</v>
      </c>
      <c r="Z7" s="57"/>
      <c r="AA7" s="58">
        <f t="shared" si="5"/>
        <v>76.91111111111111</v>
      </c>
      <c r="AB7" s="58"/>
      <c r="AC7" s="58"/>
      <c r="AD7" s="42"/>
      <c r="AE7" s="42"/>
      <c r="AF7" s="42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32" s="7" customFormat="1" ht="21" customHeight="1">
      <c r="A8" s="24">
        <v>4</v>
      </c>
      <c r="B8" s="25" t="s">
        <v>18</v>
      </c>
      <c r="C8" s="85">
        <v>44</v>
      </c>
      <c r="D8" s="86">
        <v>44</v>
      </c>
      <c r="E8" s="85">
        <v>36</v>
      </c>
      <c r="F8" s="85">
        <v>110</v>
      </c>
      <c r="G8" s="85">
        <v>53</v>
      </c>
      <c r="H8" s="85">
        <v>65.2</v>
      </c>
      <c r="I8" s="87">
        <v>100</v>
      </c>
      <c r="J8" s="85">
        <v>38</v>
      </c>
      <c r="K8" s="85">
        <v>54</v>
      </c>
      <c r="L8" s="87" t="s">
        <v>77</v>
      </c>
      <c r="M8" s="88"/>
      <c r="N8" s="86"/>
      <c r="O8" s="88"/>
      <c r="P8" s="86"/>
      <c r="Q8" s="86"/>
      <c r="R8" s="89">
        <f t="shared" si="0"/>
        <v>58.699999999999996</v>
      </c>
      <c r="S8" s="90">
        <f t="shared" si="1"/>
        <v>46</v>
      </c>
      <c r="T8" s="90"/>
      <c r="U8" s="91">
        <f t="shared" si="2"/>
        <v>52.349999999999994</v>
      </c>
      <c r="V8" s="92" t="e">
        <f>#REF!</f>
        <v>#REF!</v>
      </c>
      <c r="W8" s="93" t="e">
        <f t="shared" si="3"/>
        <v>#REF!</v>
      </c>
      <c r="X8" s="55">
        <f t="shared" si="4"/>
        <v>58.699999999999996</v>
      </c>
      <c r="Y8" s="56">
        <f t="shared" si="6"/>
        <v>46</v>
      </c>
      <c r="Z8" s="57"/>
      <c r="AA8" s="58">
        <f t="shared" si="5"/>
        <v>52.349999999999994</v>
      </c>
      <c r="AB8" s="58"/>
      <c r="AC8" s="58"/>
      <c r="AD8" s="14"/>
      <c r="AE8" s="14"/>
      <c r="AF8" s="14"/>
    </row>
    <row r="9" spans="1:32" s="7" customFormat="1" ht="18.75" customHeight="1">
      <c r="A9" s="24">
        <v>5</v>
      </c>
      <c r="B9" s="25" t="s">
        <v>19</v>
      </c>
      <c r="C9" s="85">
        <v>71</v>
      </c>
      <c r="D9" s="86">
        <v>90</v>
      </c>
      <c r="E9" s="85">
        <v>75</v>
      </c>
      <c r="F9" s="85">
        <v>98</v>
      </c>
      <c r="G9" s="85">
        <v>55.7</v>
      </c>
      <c r="H9" s="85">
        <v>55.7</v>
      </c>
      <c r="I9" s="87">
        <v>100</v>
      </c>
      <c r="J9" s="85">
        <v>71</v>
      </c>
      <c r="K9" s="85">
        <v>98</v>
      </c>
      <c r="L9" s="87" t="s">
        <v>77</v>
      </c>
      <c r="M9" s="88"/>
      <c r="N9" s="86"/>
      <c r="O9" s="88"/>
      <c r="P9" s="86"/>
      <c r="Q9" s="86"/>
      <c r="R9" s="89">
        <f t="shared" si="0"/>
        <v>74.23333333333333</v>
      </c>
      <c r="S9" s="90">
        <f t="shared" si="1"/>
        <v>84.5</v>
      </c>
      <c r="T9" s="90"/>
      <c r="U9" s="91">
        <f t="shared" si="2"/>
        <v>79.36666666666667</v>
      </c>
      <c r="V9" s="92" t="e">
        <f>#REF!</f>
        <v>#REF!</v>
      </c>
      <c r="W9" s="93" t="e">
        <f t="shared" si="3"/>
        <v>#REF!</v>
      </c>
      <c r="X9" s="55">
        <f t="shared" si="4"/>
        <v>74.23333333333333</v>
      </c>
      <c r="Y9" s="56">
        <f t="shared" si="6"/>
        <v>84.5</v>
      </c>
      <c r="Z9" s="57"/>
      <c r="AA9" s="58">
        <f t="shared" si="5"/>
        <v>79.36666666666667</v>
      </c>
      <c r="AB9" s="58"/>
      <c r="AC9" s="58"/>
      <c r="AD9" s="14"/>
      <c r="AE9" s="14"/>
      <c r="AF9" s="14"/>
    </row>
    <row r="10" spans="1:32" s="7" customFormat="1" ht="16.5">
      <c r="A10" s="24">
        <v>6</v>
      </c>
      <c r="B10" s="25" t="s">
        <v>20</v>
      </c>
      <c r="C10" s="85">
        <v>44.9</v>
      </c>
      <c r="D10" s="86">
        <v>44.9</v>
      </c>
      <c r="E10" s="85">
        <v>48</v>
      </c>
      <c r="F10" s="85">
        <v>51</v>
      </c>
      <c r="G10" s="85">
        <v>42.9</v>
      </c>
      <c r="H10" s="85">
        <v>42.9</v>
      </c>
      <c r="I10" s="87" t="s">
        <v>77</v>
      </c>
      <c r="J10" s="85">
        <v>44</v>
      </c>
      <c r="K10" s="85">
        <v>44</v>
      </c>
      <c r="L10" s="87" t="s">
        <v>77</v>
      </c>
      <c r="M10" s="42"/>
      <c r="N10" s="86"/>
      <c r="O10" s="88"/>
      <c r="P10" s="86"/>
      <c r="Q10" s="86"/>
      <c r="R10" s="89">
        <f t="shared" si="0"/>
        <v>45.76666666666667</v>
      </c>
      <c r="S10" s="90">
        <f t="shared" si="1"/>
        <v>44</v>
      </c>
      <c r="T10" s="90"/>
      <c r="U10" s="91">
        <f t="shared" si="2"/>
        <v>44.88333333333334</v>
      </c>
      <c r="V10" s="92" t="e">
        <f>#REF!</f>
        <v>#REF!</v>
      </c>
      <c r="W10" s="93" t="e">
        <f t="shared" si="3"/>
        <v>#REF!</v>
      </c>
      <c r="X10" s="55">
        <f t="shared" si="4"/>
        <v>45.76666666666667</v>
      </c>
      <c r="Y10" s="56">
        <f t="shared" si="6"/>
        <v>44</v>
      </c>
      <c r="Z10" s="57"/>
      <c r="AA10" s="58">
        <f t="shared" si="5"/>
        <v>44.88333333333334</v>
      </c>
      <c r="AB10" s="58"/>
      <c r="AC10" s="58"/>
      <c r="AD10" s="14"/>
      <c r="AE10" s="14"/>
      <c r="AF10" s="14"/>
    </row>
    <row r="11" spans="1:32" s="7" customFormat="1" ht="15.75" customHeight="1">
      <c r="A11" s="24">
        <v>7</v>
      </c>
      <c r="B11" s="25" t="s">
        <v>21</v>
      </c>
      <c r="C11" s="85">
        <v>17</v>
      </c>
      <c r="D11" s="86">
        <v>17</v>
      </c>
      <c r="E11" s="85">
        <v>18</v>
      </c>
      <c r="F11" s="85">
        <v>18</v>
      </c>
      <c r="G11" s="85">
        <v>16.7</v>
      </c>
      <c r="H11" s="85">
        <v>17.3</v>
      </c>
      <c r="I11" s="87">
        <v>100</v>
      </c>
      <c r="J11" s="85">
        <v>18</v>
      </c>
      <c r="K11" s="85">
        <v>21</v>
      </c>
      <c r="L11" s="87" t="s">
        <v>77</v>
      </c>
      <c r="M11" s="88"/>
      <c r="N11" s="86"/>
      <c r="O11" s="88"/>
      <c r="P11" s="86"/>
      <c r="Q11" s="86"/>
      <c r="R11" s="89">
        <f t="shared" si="0"/>
        <v>17.333333333333332</v>
      </c>
      <c r="S11" s="90"/>
      <c r="T11" s="90"/>
      <c r="U11" s="91">
        <f t="shared" si="2"/>
        <v>17.333333333333332</v>
      </c>
      <c r="V11" s="92" t="e">
        <f>#REF!</f>
        <v>#REF!</v>
      </c>
      <c r="W11" s="93" t="e">
        <f t="shared" si="3"/>
        <v>#REF!</v>
      </c>
      <c r="X11" s="55">
        <f t="shared" si="4"/>
        <v>17.333333333333332</v>
      </c>
      <c r="Y11" s="56">
        <f t="shared" si="6"/>
        <v>19.5</v>
      </c>
      <c r="Z11" s="57"/>
      <c r="AA11" s="58">
        <f t="shared" si="5"/>
        <v>18.416666666666664</v>
      </c>
      <c r="AB11" s="58"/>
      <c r="AC11" s="58"/>
      <c r="AD11" s="14"/>
      <c r="AE11" s="14"/>
      <c r="AF11" s="14"/>
    </row>
    <row r="12" spans="1:32" s="7" customFormat="1" ht="16.5">
      <c r="A12" s="24">
        <v>8</v>
      </c>
      <c r="B12" s="25" t="s">
        <v>22</v>
      </c>
      <c r="C12" s="85">
        <v>240</v>
      </c>
      <c r="D12" s="86">
        <v>240</v>
      </c>
      <c r="E12" s="85">
        <v>400</v>
      </c>
      <c r="F12" s="85">
        <v>980</v>
      </c>
      <c r="G12" s="85">
        <v>202.8</v>
      </c>
      <c r="H12" s="85">
        <v>560</v>
      </c>
      <c r="I12" s="87">
        <v>100</v>
      </c>
      <c r="J12" s="85">
        <f>100/250*1000</f>
        <v>400</v>
      </c>
      <c r="K12" s="85">
        <f>179/200*1000</f>
        <v>895</v>
      </c>
      <c r="L12" s="87" t="s">
        <v>77</v>
      </c>
      <c r="M12" s="88"/>
      <c r="N12" s="86"/>
      <c r="O12" s="88"/>
      <c r="P12" s="86"/>
      <c r="Q12" s="86"/>
      <c r="R12" s="89">
        <f t="shared" si="0"/>
        <v>437.1333333333334</v>
      </c>
      <c r="S12" s="90">
        <f>AVERAGE(J12:K12)</f>
        <v>647.5</v>
      </c>
      <c r="T12" s="90"/>
      <c r="U12" s="91">
        <f t="shared" si="2"/>
        <v>542.3166666666667</v>
      </c>
      <c r="V12" s="92" t="e">
        <f>#REF!</f>
        <v>#REF!</v>
      </c>
      <c r="W12" s="93" t="e">
        <f t="shared" si="3"/>
        <v>#REF!</v>
      </c>
      <c r="X12" s="55">
        <f t="shared" si="4"/>
        <v>437.1333333333334</v>
      </c>
      <c r="Y12" s="56">
        <f t="shared" si="6"/>
        <v>647.5</v>
      </c>
      <c r="Z12" s="57"/>
      <c r="AA12" s="58">
        <f t="shared" si="5"/>
        <v>542.3166666666667</v>
      </c>
      <c r="AB12" s="58"/>
      <c r="AC12" s="58"/>
      <c r="AD12" s="14"/>
      <c r="AE12" s="14"/>
      <c r="AF12" s="14"/>
    </row>
    <row r="13" spans="1:32" s="7" customFormat="1" ht="15.75" customHeight="1">
      <c r="A13" s="24">
        <v>9</v>
      </c>
      <c r="B13" s="25" t="s">
        <v>23</v>
      </c>
      <c r="C13" s="85">
        <v>90</v>
      </c>
      <c r="D13" s="86">
        <v>90</v>
      </c>
      <c r="E13" s="85">
        <v>80</v>
      </c>
      <c r="F13" s="85">
        <v>95</v>
      </c>
      <c r="G13" s="85">
        <v>48</v>
      </c>
      <c r="H13" s="85">
        <v>48</v>
      </c>
      <c r="I13" s="87">
        <v>100</v>
      </c>
      <c r="J13" s="95"/>
      <c r="K13" s="95"/>
      <c r="L13" s="87"/>
      <c r="M13" s="42"/>
      <c r="N13" s="86"/>
      <c r="O13" s="88"/>
      <c r="P13" s="86"/>
      <c r="Q13" s="86"/>
      <c r="R13" s="89">
        <f t="shared" si="0"/>
        <v>75.16666666666667</v>
      </c>
      <c r="S13" s="90"/>
      <c r="T13" s="90"/>
      <c r="U13" s="91">
        <f t="shared" si="2"/>
        <v>75.16666666666667</v>
      </c>
      <c r="V13" s="92" t="e">
        <f>#REF!</f>
        <v>#REF!</v>
      </c>
      <c r="W13" s="93" t="e">
        <f t="shared" si="3"/>
        <v>#REF!</v>
      </c>
      <c r="X13" s="55">
        <f t="shared" si="4"/>
        <v>75.16666666666667</v>
      </c>
      <c r="Y13" s="56"/>
      <c r="Z13" s="57"/>
      <c r="AA13" s="58">
        <f t="shared" si="5"/>
        <v>75.16666666666667</v>
      </c>
      <c r="AB13" s="58"/>
      <c r="AC13" s="58"/>
      <c r="AD13" s="14"/>
      <c r="AE13" s="14"/>
      <c r="AF13" s="14"/>
    </row>
    <row r="14" spans="1:32" s="7" customFormat="1" ht="16.5">
      <c r="A14" s="24">
        <v>10</v>
      </c>
      <c r="B14" s="25" t="s">
        <v>24</v>
      </c>
      <c r="C14" s="85">
        <v>279</v>
      </c>
      <c r="D14" s="86">
        <v>279</v>
      </c>
      <c r="E14" s="85">
        <v>187</v>
      </c>
      <c r="F14" s="85">
        <v>395</v>
      </c>
      <c r="G14" s="85">
        <v>164.4</v>
      </c>
      <c r="H14" s="85">
        <v>350</v>
      </c>
      <c r="I14" s="87">
        <v>100</v>
      </c>
      <c r="J14" s="85">
        <v>163</v>
      </c>
      <c r="K14" s="85">
        <v>375</v>
      </c>
      <c r="L14" s="87" t="s">
        <v>77</v>
      </c>
      <c r="M14" s="88"/>
      <c r="N14" s="86"/>
      <c r="O14" s="88"/>
      <c r="P14" s="86"/>
      <c r="Q14" s="86"/>
      <c r="R14" s="89">
        <f t="shared" si="0"/>
        <v>275.73333333333335</v>
      </c>
      <c r="S14" s="90">
        <f aca="true" t="shared" si="7" ref="S14:S15">AVERAGE(J14:K14)</f>
        <v>269</v>
      </c>
      <c r="T14" s="90"/>
      <c r="U14" s="91">
        <f t="shared" si="2"/>
        <v>272.3666666666667</v>
      </c>
      <c r="V14" s="92" t="e">
        <f>#REF!</f>
        <v>#REF!</v>
      </c>
      <c r="W14" s="93" t="e">
        <f t="shared" si="3"/>
        <v>#REF!</v>
      </c>
      <c r="X14" s="55">
        <f t="shared" si="4"/>
        <v>275.73333333333335</v>
      </c>
      <c r="Y14" s="56">
        <f aca="true" t="shared" si="8" ref="Y14:Y16">AVERAGE(J14:K14)</f>
        <v>269</v>
      </c>
      <c r="Z14" s="57"/>
      <c r="AA14" s="58">
        <f t="shared" si="5"/>
        <v>272.3666666666667</v>
      </c>
      <c r="AB14" s="58"/>
      <c r="AC14" s="58"/>
      <c r="AD14" s="14"/>
      <c r="AE14" s="14"/>
      <c r="AF14" s="14"/>
    </row>
    <row r="15" spans="1:32" s="7" customFormat="1" ht="15.75" customHeight="1">
      <c r="A15" s="24">
        <v>11</v>
      </c>
      <c r="B15" s="25" t="s">
        <v>25</v>
      </c>
      <c r="C15" s="85">
        <v>338</v>
      </c>
      <c r="D15" s="86">
        <v>338</v>
      </c>
      <c r="E15" s="85">
        <v>200</v>
      </c>
      <c r="F15" s="85">
        <v>434</v>
      </c>
      <c r="G15" s="85">
        <v>219.6</v>
      </c>
      <c r="H15" s="85">
        <v>268</v>
      </c>
      <c r="I15" s="87">
        <v>100</v>
      </c>
      <c r="J15" s="85">
        <v>256</v>
      </c>
      <c r="K15" s="85">
        <v>340</v>
      </c>
      <c r="L15" s="87" t="s">
        <v>77</v>
      </c>
      <c r="M15" s="88"/>
      <c r="N15" s="86"/>
      <c r="O15" s="88"/>
      <c r="P15" s="86"/>
      <c r="Q15" s="86"/>
      <c r="R15" s="89">
        <f t="shared" si="0"/>
        <v>299.59999999999997</v>
      </c>
      <c r="S15" s="90">
        <f t="shared" si="7"/>
        <v>298</v>
      </c>
      <c r="T15" s="90"/>
      <c r="U15" s="91">
        <f t="shared" si="2"/>
        <v>298.79999999999995</v>
      </c>
      <c r="V15" s="92" t="e">
        <f>#REF!</f>
        <v>#REF!</v>
      </c>
      <c r="W15" s="93" t="e">
        <f t="shared" si="3"/>
        <v>#REF!</v>
      </c>
      <c r="X15" s="55">
        <f t="shared" si="4"/>
        <v>299.59999999999997</v>
      </c>
      <c r="Y15" s="56">
        <f t="shared" si="8"/>
        <v>298</v>
      </c>
      <c r="Z15" s="57"/>
      <c r="AA15" s="58">
        <f t="shared" si="5"/>
        <v>298.79999999999995</v>
      </c>
      <c r="AB15" s="58"/>
      <c r="AC15" s="58"/>
      <c r="AD15" s="14"/>
      <c r="AE15" s="14"/>
      <c r="AF15" s="14"/>
    </row>
    <row r="16" spans="1:256" ht="16.5">
      <c r="A16" s="24">
        <v>12</v>
      </c>
      <c r="B16" s="25" t="s">
        <v>26</v>
      </c>
      <c r="C16" s="85">
        <v>689</v>
      </c>
      <c r="D16" s="86">
        <v>689</v>
      </c>
      <c r="E16" s="85">
        <v>534</v>
      </c>
      <c r="F16" s="85">
        <v>895</v>
      </c>
      <c r="G16" s="85">
        <v>586.7</v>
      </c>
      <c r="H16" s="85">
        <v>710.5</v>
      </c>
      <c r="I16" s="87">
        <v>100</v>
      </c>
      <c r="J16" s="85">
        <f>152/235*1000</f>
        <v>646.8085106382979</v>
      </c>
      <c r="K16" s="85">
        <f>152/235*1000</f>
        <v>646.8085106382979</v>
      </c>
      <c r="L16" s="87" t="s">
        <v>77</v>
      </c>
      <c r="M16" s="88"/>
      <c r="N16" s="86"/>
      <c r="O16" s="88"/>
      <c r="P16" s="86"/>
      <c r="Q16" s="86"/>
      <c r="R16" s="89">
        <f t="shared" si="0"/>
        <v>684.0333333333333</v>
      </c>
      <c r="S16" s="90"/>
      <c r="T16" s="90"/>
      <c r="U16" s="91">
        <f t="shared" si="2"/>
        <v>684.0333333333333</v>
      </c>
      <c r="V16" s="92" t="e">
        <f>#REF!</f>
        <v>#REF!</v>
      </c>
      <c r="W16" s="93" t="e">
        <f t="shared" si="3"/>
        <v>#REF!</v>
      </c>
      <c r="X16" s="55">
        <f t="shared" si="4"/>
        <v>684.0333333333333</v>
      </c>
      <c r="Y16" s="56">
        <f t="shared" si="8"/>
        <v>646.8085106382979</v>
      </c>
      <c r="Z16" s="57"/>
      <c r="AA16" s="58">
        <f t="shared" si="5"/>
        <v>665.4209219858155</v>
      </c>
      <c r="AB16" s="58"/>
      <c r="AC16" s="58"/>
      <c r="AD16" s="42"/>
      <c r="AE16" s="42"/>
      <c r="AF16" s="42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>
      <c r="A17" s="24">
        <v>13</v>
      </c>
      <c r="B17" s="25" t="s">
        <v>27</v>
      </c>
      <c r="C17" s="96"/>
      <c r="D17" s="97"/>
      <c r="E17" s="85">
        <v>519</v>
      </c>
      <c r="F17" s="85">
        <v>567</v>
      </c>
      <c r="G17" s="85">
        <v>295</v>
      </c>
      <c r="H17" s="85">
        <v>360</v>
      </c>
      <c r="I17" s="87">
        <v>100</v>
      </c>
      <c r="J17" s="85"/>
      <c r="K17" s="85"/>
      <c r="L17" s="87"/>
      <c r="M17" s="88"/>
      <c r="N17" s="86"/>
      <c r="O17" s="88"/>
      <c r="P17" s="86"/>
      <c r="Q17" s="86"/>
      <c r="R17" s="89">
        <f t="shared" si="0"/>
        <v>435.25</v>
      </c>
      <c r="S17" s="90" t="e">
        <f aca="true" t="shared" si="9" ref="S17:S20">AVERAGE(J17:K17)</f>
        <v>#DIV/0!</v>
      </c>
      <c r="T17" s="90"/>
      <c r="U17" s="91" t="e">
        <f t="shared" si="2"/>
        <v>#DIV/0!</v>
      </c>
      <c r="V17" s="92" t="e">
        <f>#REF!</f>
        <v>#REF!</v>
      </c>
      <c r="W17" s="93" t="e">
        <f t="shared" si="3"/>
        <v>#DIV/0!</v>
      </c>
      <c r="X17" s="55">
        <f t="shared" si="4"/>
        <v>435.25</v>
      </c>
      <c r="Y17" s="56"/>
      <c r="Z17" s="57"/>
      <c r="AA17" s="58">
        <f t="shared" si="5"/>
        <v>435.25</v>
      </c>
      <c r="AB17" s="58"/>
      <c r="AC17" s="58"/>
      <c r="AD17" s="42"/>
      <c r="AE17" s="42"/>
      <c r="AF17" s="42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>
      <c r="A18" s="24">
        <v>14</v>
      </c>
      <c r="B18" s="25" t="s">
        <v>28</v>
      </c>
      <c r="C18" s="94">
        <v>291</v>
      </c>
      <c r="D18" s="86">
        <v>291</v>
      </c>
      <c r="E18" s="85">
        <v>302</v>
      </c>
      <c r="F18" s="85">
        <v>360</v>
      </c>
      <c r="G18" s="85">
        <v>297.2</v>
      </c>
      <c r="H18" s="85">
        <v>450.4</v>
      </c>
      <c r="I18" s="87" t="s">
        <v>77</v>
      </c>
      <c r="J18" s="85">
        <v>274</v>
      </c>
      <c r="K18" s="85">
        <v>274</v>
      </c>
      <c r="L18" s="87" t="s">
        <v>77</v>
      </c>
      <c r="M18" s="88"/>
      <c r="N18" s="86"/>
      <c r="O18" s="88"/>
      <c r="P18" s="86"/>
      <c r="Q18" s="86"/>
      <c r="R18" s="89">
        <f t="shared" si="0"/>
        <v>331.93333333333334</v>
      </c>
      <c r="S18" s="90">
        <f t="shared" si="9"/>
        <v>274</v>
      </c>
      <c r="T18" s="90"/>
      <c r="U18" s="91">
        <f t="shared" si="2"/>
        <v>302.9666666666667</v>
      </c>
      <c r="V18" s="92" t="e">
        <f>#REF!</f>
        <v>#REF!</v>
      </c>
      <c r="W18" s="93" t="e">
        <f t="shared" si="3"/>
        <v>#REF!</v>
      </c>
      <c r="X18" s="55">
        <f t="shared" si="4"/>
        <v>331.93333333333334</v>
      </c>
      <c r="Y18" s="56">
        <f aca="true" t="shared" si="10" ref="Y18:Y26">AVERAGE(J18:K18)</f>
        <v>274</v>
      </c>
      <c r="Z18" s="57"/>
      <c r="AA18" s="58">
        <f t="shared" si="5"/>
        <v>302.9666666666667</v>
      </c>
      <c r="AB18" s="58"/>
      <c r="AC18" s="58"/>
      <c r="AD18" s="42"/>
      <c r="AE18" s="42"/>
      <c r="AF18" s="42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6.5">
      <c r="A19" s="24">
        <v>15</v>
      </c>
      <c r="B19" s="25" t="s">
        <v>29</v>
      </c>
      <c r="C19" s="94">
        <v>164</v>
      </c>
      <c r="D19" s="86">
        <v>164</v>
      </c>
      <c r="E19" s="85">
        <v>154</v>
      </c>
      <c r="F19" s="85">
        <v>176</v>
      </c>
      <c r="G19" s="85">
        <v>161.6</v>
      </c>
      <c r="H19" s="85">
        <v>296</v>
      </c>
      <c r="I19" s="87">
        <v>100</v>
      </c>
      <c r="J19" s="85">
        <v>184</v>
      </c>
      <c r="K19" s="85">
        <v>184</v>
      </c>
      <c r="L19" s="87" t="s">
        <v>77</v>
      </c>
      <c r="M19" s="88"/>
      <c r="N19" s="86"/>
      <c r="O19" s="88"/>
      <c r="P19" s="86"/>
      <c r="Q19" s="86"/>
      <c r="R19" s="89">
        <f t="shared" si="0"/>
        <v>185.9333333333333</v>
      </c>
      <c r="S19" s="90">
        <f t="shared" si="9"/>
        <v>184</v>
      </c>
      <c r="T19" s="90"/>
      <c r="U19" s="91">
        <f t="shared" si="2"/>
        <v>184.96666666666664</v>
      </c>
      <c r="V19" s="92" t="e">
        <f>#REF!</f>
        <v>#REF!</v>
      </c>
      <c r="W19" s="93" t="e">
        <f t="shared" si="3"/>
        <v>#REF!</v>
      </c>
      <c r="X19" s="55">
        <f t="shared" si="4"/>
        <v>185.9333333333333</v>
      </c>
      <c r="Y19" s="56">
        <f t="shared" si="10"/>
        <v>184</v>
      </c>
      <c r="Z19" s="57"/>
      <c r="AA19" s="58">
        <f t="shared" si="5"/>
        <v>184.96666666666664</v>
      </c>
      <c r="AB19" s="58"/>
      <c r="AC19" s="58"/>
      <c r="AD19" s="42"/>
      <c r="AE19" s="42"/>
      <c r="AF19" s="42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>
      <c r="A20" s="24">
        <v>16</v>
      </c>
      <c r="B20" s="25" t="s">
        <v>30</v>
      </c>
      <c r="C20" s="85">
        <v>42.9</v>
      </c>
      <c r="D20" s="86">
        <v>224</v>
      </c>
      <c r="E20" s="85">
        <v>43</v>
      </c>
      <c r="F20" s="85">
        <v>967</v>
      </c>
      <c r="G20" s="85">
        <v>42.8</v>
      </c>
      <c r="H20" s="85">
        <v>270.5</v>
      </c>
      <c r="I20" s="87">
        <v>100</v>
      </c>
      <c r="J20" s="85">
        <v>150</v>
      </c>
      <c r="K20" s="85">
        <v>240</v>
      </c>
      <c r="L20" s="87" t="s">
        <v>77</v>
      </c>
      <c r="M20" s="88"/>
      <c r="N20" s="86"/>
      <c r="O20" s="88"/>
      <c r="P20" s="86"/>
      <c r="Q20" s="86"/>
      <c r="R20" s="89">
        <f t="shared" si="0"/>
        <v>265.03333333333336</v>
      </c>
      <c r="S20" s="90">
        <f t="shared" si="9"/>
        <v>195</v>
      </c>
      <c r="T20" s="90"/>
      <c r="U20" s="91">
        <f t="shared" si="2"/>
        <v>230.01666666666668</v>
      </c>
      <c r="V20" s="92" t="e">
        <f>#REF!</f>
        <v>#REF!</v>
      </c>
      <c r="W20" s="93" t="e">
        <f t="shared" si="3"/>
        <v>#REF!</v>
      </c>
      <c r="X20" s="55">
        <f t="shared" si="4"/>
        <v>265.03333333333336</v>
      </c>
      <c r="Y20" s="56">
        <f t="shared" si="10"/>
        <v>195</v>
      </c>
      <c r="Z20" s="57"/>
      <c r="AA20" s="58">
        <f t="shared" si="5"/>
        <v>230.01666666666668</v>
      </c>
      <c r="AB20" s="58"/>
      <c r="AC20" s="58"/>
      <c r="AD20" s="42"/>
      <c r="AE20" s="42"/>
      <c r="AF20" s="42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32" s="7" customFormat="1" ht="16.5">
      <c r="A21" s="24">
        <v>17</v>
      </c>
      <c r="B21" s="25" t="s">
        <v>31</v>
      </c>
      <c r="C21" s="85">
        <v>285</v>
      </c>
      <c r="D21" s="86">
        <v>285</v>
      </c>
      <c r="E21" s="94">
        <v>234</v>
      </c>
      <c r="F21" s="85">
        <v>886</v>
      </c>
      <c r="G21" s="85">
        <v>367.7</v>
      </c>
      <c r="H21" s="85">
        <v>395</v>
      </c>
      <c r="I21" s="87">
        <v>100</v>
      </c>
      <c r="J21" s="85">
        <v>400</v>
      </c>
      <c r="K21" s="85">
        <v>552</v>
      </c>
      <c r="L21" s="87" t="s">
        <v>77</v>
      </c>
      <c r="M21" s="88"/>
      <c r="N21" s="86"/>
      <c r="O21" s="88"/>
      <c r="P21" s="86"/>
      <c r="Q21" s="86"/>
      <c r="R21" s="89">
        <f t="shared" si="0"/>
        <v>408.7833333333333</v>
      </c>
      <c r="S21" s="90"/>
      <c r="T21" s="90"/>
      <c r="U21" s="91">
        <f t="shared" si="2"/>
        <v>408.7833333333333</v>
      </c>
      <c r="V21" s="92" t="e">
        <f>#REF!</f>
        <v>#REF!</v>
      </c>
      <c r="W21" s="93" t="e">
        <f t="shared" si="3"/>
        <v>#REF!</v>
      </c>
      <c r="X21" s="55">
        <f t="shared" si="4"/>
        <v>408.7833333333333</v>
      </c>
      <c r="Y21" s="56">
        <f t="shared" si="10"/>
        <v>476</v>
      </c>
      <c r="Z21" s="57"/>
      <c r="AA21" s="58">
        <f t="shared" si="5"/>
        <v>442.39166666666665</v>
      </c>
      <c r="AB21" s="58"/>
      <c r="AC21" s="58"/>
      <c r="AD21" s="14"/>
      <c r="AE21" s="14"/>
      <c r="AF21" s="14"/>
    </row>
    <row r="22" spans="1:32" s="7" customFormat="1" ht="16.5">
      <c r="A22" s="24">
        <v>18</v>
      </c>
      <c r="B22" s="25" t="s">
        <v>32</v>
      </c>
      <c r="C22" s="85">
        <v>223</v>
      </c>
      <c r="D22" s="86">
        <v>223</v>
      </c>
      <c r="E22" s="94">
        <v>238</v>
      </c>
      <c r="F22" s="85">
        <v>323</v>
      </c>
      <c r="G22" s="85">
        <v>222</v>
      </c>
      <c r="H22" s="85">
        <v>296</v>
      </c>
      <c r="I22" s="87">
        <v>100</v>
      </c>
      <c r="J22" s="85">
        <v>187</v>
      </c>
      <c r="K22" s="85">
        <v>187</v>
      </c>
      <c r="L22" s="87" t="s">
        <v>77</v>
      </c>
      <c r="M22" s="88"/>
      <c r="N22" s="86"/>
      <c r="O22" s="88"/>
      <c r="P22" s="86"/>
      <c r="Q22" s="86"/>
      <c r="R22" s="89">
        <f t="shared" si="0"/>
        <v>254.16666666666666</v>
      </c>
      <c r="S22" s="90"/>
      <c r="T22" s="90"/>
      <c r="U22" s="91">
        <f t="shared" si="2"/>
        <v>254.16666666666666</v>
      </c>
      <c r="V22" s="92" t="e">
        <f>#REF!</f>
        <v>#REF!</v>
      </c>
      <c r="W22" s="93" t="e">
        <f t="shared" si="3"/>
        <v>#REF!</v>
      </c>
      <c r="X22" s="55">
        <f t="shared" si="4"/>
        <v>254.16666666666666</v>
      </c>
      <c r="Y22" s="56">
        <f t="shared" si="10"/>
        <v>187</v>
      </c>
      <c r="Z22" s="57"/>
      <c r="AA22" s="58">
        <f t="shared" si="5"/>
        <v>220.58333333333331</v>
      </c>
      <c r="AB22" s="58"/>
      <c r="AC22" s="58"/>
      <c r="AD22" s="14"/>
      <c r="AE22" s="14"/>
      <c r="AF22" s="14"/>
    </row>
    <row r="23" spans="1:29" ht="16.5">
      <c r="A23" s="24">
        <v>19</v>
      </c>
      <c r="B23" s="25" t="s">
        <v>33</v>
      </c>
      <c r="C23" s="85">
        <v>77</v>
      </c>
      <c r="D23" s="86">
        <v>77</v>
      </c>
      <c r="E23" s="94">
        <v>30</v>
      </c>
      <c r="F23" s="85">
        <v>140</v>
      </c>
      <c r="G23" s="85">
        <v>31.1</v>
      </c>
      <c r="H23" s="85">
        <v>97.9</v>
      </c>
      <c r="I23" s="87">
        <v>100</v>
      </c>
      <c r="J23" s="85">
        <v>28</v>
      </c>
      <c r="K23" s="85">
        <v>108</v>
      </c>
      <c r="L23" s="87" t="s">
        <v>77</v>
      </c>
      <c r="M23" s="88"/>
      <c r="N23" s="86"/>
      <c r="O23" s="88"/>
      <c r="P23" s="86"/>
      <c r="Q23" s="86"/>
      <c r="R23" s="89">
        <f t="shared" si="0"/>
        <v>75.5</v>
      </c>
      <c r="S23" s="90">
        <f aca="true" t="shared" si="11" ref="S23:S34">AVERAGE(J23:K23)</f>
        <v>68</v>
      </c>
      <c r="T23" s="90"/>
      <c r="U23" s="91">
        <f t="shared" si="2"/>
        <v>71.75</v>
      </c>
      <c r="V23" s="92" t="e">
        <f>#REF!</f>
        <v>#REF!</v>
      </c>
      <c r="W23" s="93" t="e">
        <f t="shared" si="3"/>
        <v>#REF!</v>
      </c>
      <c r="X23" s="55">
        <f t="shared" si="4"/>
        <v>75.5</v>
      </c>
      <c r="Y23" s="56">
        <f t="shared" si="10"/>
        <v>68</v>
      </c>
      <c r="Z23" s="57"/>
      <c r="AA23" s="58">
        <f t="shared" si="5"/>
        <v>71.75</v>
      </c>
      <c r="AB23" s="58"/>
      <c r="AC23" s="58"/>
    </row>
    <row r="24" spans="1:29" ht="17.25" customHeight="1">
      <c r="A24" s="24">
        <v>20</v>
      </c>
      <c r="B24" s="25" t="s">
        <v>34</v>
      </c>
      <c r="C24" s="85">
        <v>42</v>
      </c>
      <c r="D24" s="86">
        <v>42</v>
      </c>
      <c r="E24" s="94">
        <v>37</v>
      </c>
      <c r="F24" s="85">
        <v>37</v>
      </c>
      <c r="G24" s="85">
        <v>34.7</v>
      </c>
      <c r="H24" s="85">
        <v>40.2</v>
      </c>
      <c r="I24" s="87">
        <v>100</v>
      </c>
      <c r="J24" s="85">
        <f>28/500*1000</f>
        <v>56</v>
      </c>
      <c r="K24" s="85">
        <f>28/500*1000</f>
        <v>56</v>
      </c>
      <c r="L24" s="87" t="s">
        <v>77</v>
      </c>
      <c r="M24" s="88"/>
      <c r="N24" s="86"/>
      <c r="O24" s="88"/>
      <c r="P24" s="86"/>
      <c r="Q24" s="86"/>
      <c r="R24" s="89">
        <f t="shared" si="0"/>
        <v>38.81666666666666</v>
      </c>
      <c r="S24" s="90">
        <f t="shared" si="11"/>
        <v>56</v>
      </c>
      <c r="T24" s="90"/>
      <c r="U24" s="91">
        <f t="shared" si="2"/>
        <v>47.40833333333333</v>
      </c>
      <c r="V24" s="92" t="e">
        <f>#REF!</f>
        <v>#REF!</v>
      </c>
      <c r="W24" s="93" t="e">
        <f t="shared" si="3"/>
        <v>#REF!</v>
      </c>
      <c r="X24" s="55">
        <f t="shared" si="4"/>
        <v>38.81666666666666</v>
      </c>
      <c r="Y24" s="56">
        <f t="shared" si="10"/>
        <v>56</v>
      </c>
      <c r="Z24" s="57"/>
      <c r="AA24" s="58">
        <f t="shared" si="5"/>
        <v>47.40833333333333</v>
      </c>
      <c r="AB24" s="58"/>
      <c r="AC24" s="58"/>
    </row>
    <row r="25" spans="1:29" ht="21" customHeight="1">
      <c r="A25" s="24">
        <v>21</v>
      </c>
      <c r="B25" s="25" t="s">
        <v>35</v>
      </c>
      <c r="C25" s="85">
        <v>42</v>
      </c>
      <c r="D25" s="86">
        <v>42</v>
      </c>
      <c r="E25" s="94">
        <v>40</v>
      </c>
      <c r="F25" s="85">
        <v>40</v>
      </c>
      <c r="G25" s="85">
        <v>37.7</v>
      </c>
      <c r="H25" s="85">
        <v>57.8</v>
      </c>
      <c r="I25" s="87">
        <v>100</v>
      </c>
      <c r="J25" s="85">
        <f>29/600*1000</f>
        <v>48.333333333333336</v>
      </c>
      <c r="K25" s="85">
        <f>29/600*1000</f>
        <v>48.333333333333336</v>
      </c>
      <c r="L25" s="87" t="s">
        <v>77</v>
      </c>
      <c r="M25" s="88"/>
      <c r="N25" s="86"/>
      <c r="O25" s="88"/>
      <c r="P25" s="86"/>
      <c r="Q25" s="86"/>
      <c r="R25" s="89">
        <f t="shared" si="0"/>
        <v>43.25</v>
      </c>
      <c r="S25" s="90">
        <f t="shared" si="11"/>
        <v>48.333333333333336</v>
      </c>
      <c r="T25" s="90"/>
      <c r="U25" s="91">
        <f t="shared" si="2"/>
        <v>45.79166666666667</v>
      </c>
      <c r="V25" s="92" t="e">
        <f>#REF!</f>
        <v>#REF!</v>
      </c>
      <c r="W25" s="93" t="e">
        <f t="shared" si="3"/>
        <v>#REF!</v>
      </c>
      <c r="X25" s="55">
        <f t="shared" si="4"/>
        <v>43.25</v>
      </c>
      <c r="Y25" s="56">
        <f t="shared" si="10"/>
        <v>48.333333333333336</v>
      </c>
      <c r="Z25" s="57"/>
      <c r="AA25" s="58">
        <f t="shared" si="5"/>
        <v>45.79166666666667</v>
      </c>
      <c r="AB25" s="58"/>
      <c r="AC25" s="58"/>
    </row>
    <row r="26" spans="1:29" ht="18.75" customHeight="1">
      <c r="A26" s="24">
        <v>22</v>
      </c>
      <c r="B26" s="25" t="s">
        <v>36</v>
      </c>
      <c r="C26" s="85">
        <v>62</v>
      </c>
      <c r="D26" s="86">
        <v>62</v>
      </c>
      <c r="E26" s="94">
        <v>40</v>
      </c>
      <c r="F26" s="85">
        <v>80</v>
      </c>
      <c r="G26" s="85">
        <v>40.7</v>
      </c>
      <c r="H26" s="85">
        <v>74.9</v>
      </c>
      <c r="I26" s="87">
        <v>100</v>
      </c>
      <c r="J26" s="85">
        <v>22</v>
      </c>
      <c r="K26" s="85">
        <v>44</v>
      </c>
      <c r="L26" s="87" t="s">
        <v>77</v>
      </c>
      <c r="M26" s="88"/>
      <c r="N26" s="86"/>
      <c r="O26" s="88"/>
      <c r="P26" s="86"/>
      <c r="Q26" s="86"/>
      <c r="R26" s="89">
        <f t="shared" si="0"/>
        <v>59.93333333333334</v>
      </c>
      <c r="S26" s="90">
        <f t="shared" si="11"/>
        <v>33</v>
      </c>
      <c r="T26" s="90"/>
      <c r="U26" s="91">
        <f t="shared" si="2"/>
        <v>46.46666666666667</v>
      </c>
      <c r="V26" s="92" t="e">
        <f>#REF!</f>
        <v>#REF!</v>
      </c>
      <c r="W26" s="93" t="e">
        <f t="shared" si="3"/>
        <v>#REF!</v>
      </c>
      <c r="X26" s="55">
        <f t="shared" si="4"/>
        <v>59.93333333333334</v>
      </c>
      <c r="Y26" s="56">
        <f t="shared" si="10"/>
        <v>33</v>
      </c>
      <c r="Z26" s="57"/>
      <c r="AA26" s="58">
        <f t="shared" si="5"/>
        <v>46.46666666666667</v>
      </c>
      <c r="AB26" s="58"/>
      <c r="AC26" s="58"/>
    </row>
    <row r="27" spans="1:29" ht="16.5" customHeight="1">
      <c r="A27" s="24">
        <v>23</v>
      </c>
      <c r="B27" s="25" t="s">
        <v>37</v>
      </c>
      <c r="C27" s="85">
        <v>176</v>
      </c>
      <c r="D27" s="86">
        <v>176</v>
      </c>
      <c r="E27" s="85">
        <v>183</v>
      </c>
      <c r="F27" s="85">
        <v>260</v>
      </c>
      <c r="G27" s="85">
        <v>189.8</v>
      </c>
      <c r="H27" s="85">
        <v>215.8</v>
      </c>
      <c r="I27" s="87">
        <v>100</v>
      </c>
      <c r="J27" s="85"/>
      <c r="K27" s="85"/>
      <c r="L27" s="98"/>
      <c r="M27" s="88"/>
      <c r="N27" s="86"/>
      <c r="O27" s="88"/>
      <c r="P27" s="86"/>
      <c r="Q27" s="86"/>
      <c r="R27" s="89">
        <f t="shared" si="0"/>
        <v>200.1</v>
      </c>
      <c r="S27" s="90" t="e">
        <f t="shared" si="11"/>
        <v>#DIV/0!</v>
      </c>
      <c r="T27" s="90"/>
      <c r="U27" s="91" t="e">
        <f t="shared" si="2"/>
        <v>#DIV/0!</v>
      </c>
      <c r="V27" s="92" t="e">
        <f>#REF!</f>
        <v>#REF!</v>
      </c>
      <c r="W27" s="93" t="e">
        <f t="shared" si="3"/>
        <v>#DIV/0!</v>
      </c>
      <c r="X27" s="55">
        <f t="shared" si="4"/>
        <v>200.1</v>
      </c>
      <c r="Y27" s="56"/>
      <c r="Z27" s="57"/>
      <c r="AA27" s="58">
        <f t="shared" si="5"/>
        <v>200.1</v>
      </c>
      <c r="AB27" s="58"/>
      <c r="AC27" s="58"/>
    </row>
    <row r="28" spans="1:29" ht="18" customHeight="1">
      <c r="A28" s="24">
        <v>24</v>
      </c>
      <c r="B28" s="25" t="s">
        <v>38</v>
      </c>
      <c r="C28" s="85">
        <v>398</v>
      </c>
      <c r="D28" s="86">
        <v>398</v>
      </c>
      <c r="E28" s="85">
        <v>400</v>
      </c>
      <c r="F28" s="85">
        <v>582</v>
      </c>
      <c r="G28" s="85">
        <v>588</v>
      </c>
      <c r="H28" s="85">
        <v>588</v>
      </c>
      <c r="I28" s="87">
        <v>100</v>
      </c>
      <c r="J28" s="85">
        <v>200</v>
      </c>
      <c r="K28" s="85">
        <v>200</v>
      </c>
      <c r="L28" s="87" t="s">
        <v>77</v>
      </c>
      <c r="M28" s="88"/>
      <c r="N28" s="86"/>
      <c r="O28" s="88"/>
      <c r="P28" s="86"/>
      <c r="Q28" s="86"/>
      <c r="R28" s="89">
        <f t="shared" si="0"/>
        <v>492.3333333333333</v>
      </c>
      <c r="S28" s="90">
        <f t="shared" si="11"/>
        <v>200</v>
      </c>
      <c r="T28" s="90"/>
      <c r="U28" s="91">
        <f t="shared" si="2"/>
        <v>346.16666666666663</v>
      </c>
      <c r="V28" s="92" t="e">
        <f>#REF!</f>
        <v>#REF!</v>
      </c>
      <c r="W28" s="93" t="e">
        <f t="shared" si="3"/>
        <v>#REF!</v>
      </c>
      <c r="X28" s="55">
        <f t="shared" si="4"/>
        <v>492.3333333333333</v>
      </c>
      <c r="Y28" s="56">
        <f>AVERAGE(J28:K28)</f>
        <v>200</v>
      </c>
      <c r="Z28" s="57"/>
      <c r="AA28" s="58">
        <f t="shared" si="5"/>
        <v>346.16666666666663</v>
      </c>
      <c r="AB28" s="58"/>
      <c r="AC28" s="58"/>
    </row>
    <row r="29" spans="1:29" ht="15.75" customHeight="1">
      <c r="A29" s="24">
        <v>25</v>
      </c>
      <c r="B29" s="25" t="s">
        <v>39</v>
      </c>
      <c r="C29" s="85">
        <v>44.5</v>
      </c>
      <c r="D29" s="86">
        <v>44.5</v>
      </c>
      <c r="E29" s="85">
        <v>45</v>
      </c>
      <c r="F29" s="85">
        <v>76</v>
      </c>
      <c r="G29" s="85">
        <v>44.8</v>
      </c>
      <c r="H29" s="85">
        <v>45.2</v>
      </c>
      <c r="I29" s="87" t="s">
        <v>77</v>
      </c>
      <c r="J29" s="85"/>
      <c r="K29" s="85"/>
      <c r="L29" s="98"/>
      <c r="M29" s="88"/>
      <c r="N29" s="86"/>
      <c r="O29" s="88"/>
      <c r="P29" s="86"/>
      <c r="Q29" s="86"/>
      <c r="R29" s="89">
        <f t="shared" si="0"/>
        <v>50</v>
      </c>
      <c r="S29" s="90" t="e">
        <f t="shared" si="11"/>
        <v>#DIV/0!</v>
      </c>
      <c r="T29" s="90"/>
      <c r="U29" s="91" t="e">
        <f t="shared" si="2"/>
        <v>#DIV/0!</v>
      </c>
      <c r="V29" s="92" t="e">
        <f>#REF!</f>
        <v>#REF!</v>
      </c>
      <c r="W29" s="93" t="e">
        <f t="shared" si="3"/>
        <v>#DIV/0!</v>
      </c>
      <c r="X29" s="55">
        <f t="shared" si="4"/>
        <v>50</v>
      </c>
      <c r="Y29" s="56"/>
      <c r="Z29" s="57"/>
      <c r="AA29" s="58">
        <f t="shared" si="5"/>
        <v>50</v>
      </c>
      <c r="AB29" s="58"/>
      <c r="AC29" s="58"/>
    </row>
    <row r="30" spans="1:29" ht="16.5">
      <c r="A30" s="24">
        <v>26</v>
      </c>
      <c r="B30" s="25" t="s">
        <v>40</v>
      </c>
      <c r="C30" s="85">
        <v>82</v>
      </c>
      <c r="D30" s="86">
        <v>82</v>
      </c>
      <c r="E30" s="85">
        <v>113</v>
      </c>
      <c r="F30" s="85">
        <v>175</v>
      </c>
      <c r="G30" s="85">
        <v>115</v>
      </c>
      <c r="H30" s="85">
        <v>120.5</v>
      </c>
      <c r="I30" s="87">
        <v>100</v>
      </c>
      <c r="J30" s="85">
        <v>92</v>
      </c>
      <c r="K30" s="85">
        <v>102.5</v>
      </c>
      <c r="L30" s="87" t="s">
        <v>77</v>
      </c>
      <c r="M30" s="88"/>
      <c r="N30" s="86"/>
      <c r="O30" s="88"/>
      <c r="P30" s="86"/>
      <c r="Q30" s="86"/>
      <c r="R30" s="89">
        <f t="shared" si="0"/>
        <v>114.58333333333333</v>
      </c>
      <c r="S30" s="90">
        <f t="shared" si="11"/>
        <v>97.25</v>
      </c>
      <c r="T30" s="90"/>
      <c r="U30" s="91">
        <f t="shared" si="2"/>
        <v>105.91666666666666</v>
      </c>
      <c r="V30" s="92" t="e">
        <f>#REF!</f>
        <v>#REF!</v>
      </c>
      <c r="W30" s="93" t="e">
        <f t="shared" si="3"/>
        <v>#REF!</v>
      </c>
      <c r="X30" s="55">
        <f t="shared" si="4"/>
        <v>114.58333333333333</v>
      </c>
      <c r="Y30" s="56">
        <f aca="true" t="shared" si="12" ref="Y30:Y35">AVERAGE(J30:K30)</f>
        <v>97.25</v>
      </c>
      <c r="Z30" s="57"/>
      <c r="AA30" s="58">
        <f t="shared" si="5"/>
        <v>105.91666666666666</v>
      </c>
      <c r="AB30" s="58"/>
      <c r="AC30" s="58"/>
    </row>
    <row r="31" spans="1:29" ht="15.75" customHeight="1">
      <c r="A31" s="24">
        <v>27</v>
      </c>
      <c r="B31" s="25" t="s">
        <v>41</v>
      </c>
      <c r="C31" s="85">
        <v>361</v>
      </c>
      <c r="D31" s="86">
        <v>361</v>
      </c>
      <c r="E31" s="85">
        <v>329</v>
      </c>
      <c r="F31" s="85">
        <v>701</v>
      </c>
      <c r="G31" s="85">
        <v>351.5</v>
      </c>
      <c r="H31" s="85">
        <v>420.5</v>
      </c>
      <c r="I31" s="87">
        <v>100</v>
      </c>
      <c r="J31" s="85">
        <v>372</v>
      </c>
      <c r="K31" s="85">
        <v>372</v>
      </c>
      <c r="L31" s="87" t="s">
        <v>77</v>
      </c>
      <c r="M31" s="85"/>
      <c r="N31" s="88"/>
      <c r="O31" s="88"/>
      <c r="P31" s="85"/>
      <c r="Q31" s="86"/>
      <c r="R31" s="89">
        <f t="shared" si="0"/>
        <v>420.6666666666667</v>
      </c>
      <c r="S31" s="90">
        <f t="shared" si="11"/>
        <v>372</v>
      </c>
      <c r="T31" s="90"/>
      <c r="U31" s="91">
        <f t="shared" si="2"/>
        <v>396.33333333333337</v>
      </c>
      <c r="V31" s="92" t="e">
        <f>#REF!</f>
        <v>#REF!</v>
      </c>
      <c r="W31" s="93" t="e">
        <f t="shared" si="3"/>
        <v>#REF!</v>
      </c>
      <c r="X31" s="55">
        <f t="shared" si="4"/>
        <v>420.6666666666667</v>
      </c>
      <c r="Y31" s="56">
        <f t="shared" si="12"/>
        <v>372</v>
      </c>
      <c r="Z31" s="57"/>
      <c r="AA31" s="58">
        <f t="shared" si="5"/>
        <v>396.33333333333337</v>
      </c>
      <c r="AB31" s="58"/>
      <c r="AC31" s="58"/>
    </row>
    <row r="32" spans="1:29" s="2" customFormat="1" ht="15" customHeight="1">
      <c r="A32" s="33">
        <v>28</v>
      </c>
      <c r="B32" s="34" t="s">
        <v>42</v>
      </c>
      <c r="C32" s="85">
        <v>20</v>
      </c>
      <c r="D32" s="86">
        <v>20</v>
      </c>
      <c r="E32" s="85">
        <v>16</v>
      </c>
      <c r="F32" s="85">
        <v>24</v>
      </c>
      <c r="G32" s="85">
        <v>20.4</v>
      </c>
      <c r="H32" s="85">
        <v>22.9</v>
      </c>
      <c r="I32" s="87">
        <v>100</v>
      </c>
      <c r="J32" s="85">
        <v>20</v>
      </c>
      <c r="K32" s="85">
        <v>20</v>
      </c>
      <c r="L32" s="87" t="s">
        <v>77</v>
      </c>
      <c r="M32" s="85">
        <v>20</v>
      </c>
      <c r="N32" s="85">
        <v>20</v>
      </c>
      <c r="O32" s="85">
        <v>22</v>
      </c>
      <c r="P32" s="85">
        <v>22</v>
      </c>
      <c r="Q32" s="87">
        <v>100</v>
      </c>
      <c r="R32" s="89">
        <f t="shared" si="0"/>
        <v>20.55</v>
      </c>
      <c r="S32" s="90">
        <f t="shared" si="11"/>
        <v>20</v>
      </c>
      <c r="T32" s="90">
        <f aca="true" t="shared" si="13" ref="T32:T43">AVERAGE(M32:P32)</f>
        <v>21</v>
      </c>
      <c r="U32" s="91">
        <f t="shared" si="2"/>
        <v>20.516666666666666</v>
      </c>
      <c r="V32" s="92" t="e">
        <f>#REF!</f>
        <v>#REF!</v>
      </c>
      <c r="W32" s="93" t="e">
        <f t="shared" si="3"/>
        <v>#REF!</v>
      </c>
      <c r="X32" s="55">
        <f t="shared" si="4"/>
        <v>20.55</v>
      </c>
      <c r="Y32" s="56">
        <f t="shared" si="12"/>
        <v>20</v>
      </c>
      <c r="Z32" s="65">
        <f aca="true" t="shared" si="14" ref="Z32:Z43">AVERAGE(M32:P32)</f>
        <v>21</v>
      </c>
      <c r="AA32" s="58">
        <f t="shared" si="5"/>
        <v>20.516666666666666</v>
      </c>
      <c r="AB32" s="58"/>
      <c r="AC32" s="58"/>
    </row>
    <row r="33" spans="1:29" s="2" customFormat="1" ht="15.75" customHeight="1">
      <c r="A33" s="33">
        <v>29</v>
      </c>
      <c r="B33" s="34" t="s">
        <v>43</v>
      </c>
      <c r="C33" s="85">
        <v>48</v>
      </c>
      <c r="D33" s="86">
        <v>48</v>
      </c>
      <c r="E33" s="85">
        <v>25</v>
      </c>
      <c r="F33" s="85">
        <v>25</v>
      </c>
      <c r="G33" s="85">
        <v>30</v>
      </c>
      <c r="H33" s="85">
        <v>36</v>
      </c>
      <c r="I33" s="87">
        <v>100</v>
      </c>
      <c r="J33" s="85">
        <v>30</v>
      </c>
      <c r="K33" s="85">
        <v>30</v>
      </c>
      <c r="L33" s="87" t="s">
        <v>77</v>
      </c>
      <c r="M33" s="85">
        <v>23</v>
      </c>
      <c r="N33" s="85">
        <v>23</v>
      </c>
      <c r="O33" s="85">
        <v>25</v>
      </c>
      <c r="P33" s="85">
        <v>27</v>
      </c>
      <c r="Q33" s="87">
        <v>100</v>
      </c>
      <c r="R33" s="89">
        <f t="shared" si="0"/>
        <v>35.333333333333336</v>
      </c>
      <c r="S33" s="90">
        <f t="shared" si="11"/>
        <v>30</v>
      </c>
      <c r="T33" s="90">
        <f t="shared" si="13"/>
        <v>24.5</v>
      </c>
      <c r="U33" s="91">
        <f t="shared" si="2"/>
        <v>29.944444444444446</v>
      </c>
      <c r="V33" s="92" t="e">
        <f>#REF!</f>
        <v>#REF!</v>
      </c>
      <c r="W33" s="93" t="e">
        <f t="shared" si="3"/>
        <v>#REF!</v>
      </c>
      <c r="X33" s="55">
        <f t="shared" si="4"/>
        <v>35.333333333333336</v>
      </c>
      <c r="Y33" s="56">
        <f t="shared" si="12"/>
        <v>30</v>
      </c>
      <c r="Z33" s="65">
        <f t="shared" si="14"/>
        <v>24.5</v>
      </c>
      <c r="AA33" s="58">
        <f t="shared" si="5"/>
        <v>29.944444444444446</v>
      </c>
      <c r="AB33" s="58"/>
      <c r="AC33" s="58"/>
    </row>
    <row r="34" spans="1:29" s="2" customFormat="1" ht="15" customHeight="1">
      <c r="A34" s="33">
        <v>30</v>
      </c>
      <c r="B34" s="34" t="s">
        <v>44</v>
      </c>
      <c r="C34" s="85">
        <v>37</v>
      </c>
      <c r="D34" s="86">
        <v>37</v>
      </c>
      <c r="E34" s="85">
        <v>17</v>
      </c>
      <c r="F34" s="85">
        <v>22</v>
      </c>
      <c r="G34" s="85">
        <v>22.3</v>
      </c>
      <c r="H34" s="85">
        <v>30</v>
      </c>
      <c r="I34" s="87">
        <v>100</v>
      </c>
      <c r="J34" s="85">
        <v>20</v>
      </c>
      <c r="K34" s="85">
        <v>20</v>
      </c>
      <c r="L34" s="87" t="s">
        <v>77</v>
      </c>
      <c r="M34" s="85">
        <v>20</v>
      </c>
      <c r="N34" s="85">
        <v>20</v>
      </c>
      <c r="O34" s="85">
        <v>18</v>
      </c>
      <c r="P34" s="85">
        <v>20</v>
      </c>
      <c r="Q34" s="87">
        <v>100</v>
      </c>
      <c r="R34" s="89">
        <f t="shared" si="0"/>
        <v>27.55</v>
      </c>
      <c r="S34" s="90">
        <f t="shared" si="11"/>
        <v>20</v>
      </c>
      <c r="T34" s="90">
        <f t="shared" si="13"/>
        <v>19.5</v>
      </c>
      <c r="U34" s="91">
        <f t="shared" si="2"/>
        <v>22.349999999999998</v>
      </c>
      <c r="V34" s="92" t="e">
        <f>#REF!</f>
        <v>#REF!</v>
      </c>
      <c r="W34" s="93" t="e">
        <f t="shared" si="3"/>
        <v>#REF!</v>
      </c>
      <c r="X34" s="55">
        <f t="shared" si="4"/>
        <v>27.55</v>
      </c>
      <c r="Y34" s="56">
        <f t="shared" si="12"/>
        <v>20</v>
      </c>
      <c r="Z34" s="65">
        <f t="shared" si="14"/>
        <v>19.5</v>
      </c>
      <c r="AA34" s="58">
        <f t="shared" si="5"/>
        <v>22.349999999999998</v>
      </c>
      <c r="AB34" s="58"/>
      <c r="AC34" s="58"/>
    </row>
    <row r="35" spans="1:29" s="2" customFormat="1" ht="17.25" customHeight="1">
      <c r="A35" s="33">
        <v>31</v>
      </c>
      <c r="B35" s="34" t="s">
        <v>45</v>
      </c>
      <c r="C35" s="85">
        <v>31</v>
      </c>
      <c r="D35" s="86">
        <v>31</v>
      </c>
      <c r="E35" s="85">
        <v>52</v>
      </c>
      <c r="F35" s="85">
        <v>52</v>
      </c>
      <c r="G35" s="85">
        <v>31.2</v>
      </c>
      <c r="H35" s="85">
        <v>40</v>
      </c>
      <c r="I35" s="87" t="s">
        <v>77</v>
      </c>
      <c r="J35" s="85">
        <v>30</v>
      </c>
      <c r="K35" s="85">
        <v>30</v>
      </c>
      <c r="L35" s="87" t="s">
        <v>77</v>
      </c>
      <c r="M35" s="85">
        <v>29</v>
      </c>
      <c r="N35" s="85">
        <v>29</v>
      </c>
      <c r="O35" s="85">
        <v>25</v>
      </c>
      <c r="P35" s="85">
        <v>29</v>
      </c>
      <c r="Q35" s="87">
        <v>100</v>
      </c>
      <c r="R35" s="89">
        <f t="shared" si="0"/>
        <v>39.53333333333333</v>
      </c>
      <c r="S35" s="90"/>
      <c r="T35" s="90">
        <f t="shared" si="13"/>
        <v>28</v>
      </c>
      <c r="U35" s="91">
        <f t="shared" si="2"/>
        <v>33.766666666666666</v>
      </c>
      <c r="V35" s="92" t="e">
        <f>#REF!</f>
        <v>#REF!</v>
      </c>
      <c r="W35" s="93" t="e">
        <f t="shared" si="3"/>
        <v>#REF!</v>
      </c>
      <c r="X35" s="55">
        <f t="shared" si="4"/>
        <v>39.53333333333333</v>
      </c>
      <c r="Y35" s="56">
        <f t="shared" si="12"/>
        <v>30</v>
      </c>
      <c r="Z35" s="65">
        <f t="shared" si="14"/>
        <v>28</v>
      </c>
      <c r="AA35" s="58">
        <f t="shared" si="5"/>
        <v>32.51111111111111</v>
      </c>
      <c r="AB35" s="58"/>
      <c r="AC35" s="58"/>
    </row>
    <row r="36" spans="1:29" s="2" customFormat="1" ht="18" customHeight="1">
      <c r="A36" s="33">
        <v>32</v>
      </c>
      <c r="B36" s="34" t="s">
        <v>46</v>
      </c>
      <c r="C36" s="85">
        <v>174</v>
      </c>
      <c r="D36" s="86">
        <v>174</v>
      </c>
      <c r="E36" s="85">
        <v>149</v>
      </c>
      <c r="F36" s="85">
        <v>150</v>
      </c>
      <c r="G36" s="85">
        <v>189.6</v>
      </c>
      <c r="H36" s="85">
        <v>220</v>
      </c>
      <c r="I36" s="87">
        <v>100</v>
      </c>
      <c r="J36" s="85"/>
      <c r="K36" s="85"/>
      <c r="L36" s="87"/>
      <c r="M36" s="85">
        <v>145</v>
      </c>
      <c r="N36" s="85">
        <v>145</v>
      </c>
      <c r="O36" s="85">
        <v>150</v>
      </c>
      <c r="P36" s="85">
        <v>168</v>
      </c>
      <c r="Q36" s="87">
        <v>100</v>
      </c>
      <c r="R36" s="89">
        <f t="shared" si="0"/>
        <v>176.1</v>
      </c>
      <c r="S36" s="90"/>
      <c r="T36" s="90">
        <f t="shared" si="13"/>
        <v>152</v>
      </c>
      <c r="U36" s="91">
        <f t="shared" si="2"/>
        <v>164.05</v>
      </c>
      <c r="V36" s="92" t="e">
        <f>#REF!</f>
        <v>#REF!</v>
      </c>
      <c r="W36" s="93" t="e">
        <f t="shared" si="3"/>
        <v>#REF!</v>
      </c>
      <c r="X36" s="55">
        <f t="shared" si="4"/>
        <v>176.1</v>
      </c>
      <c r="Y36" s="56"/>
      <c r="Z36" s="65">
        <f t="shared" si="14"/>
        <v>152</v>
      </c>
      <c r="AA36" s="58">
        <f t="shared" si="5"/>
        <v>164.05</v>
      </c>
      <c r="AB36" s="58"/>
      <c r="AC36" s="58"/>
    </row>
    <row r="37" spans="1:29" s="2" customFormat="1" ht="17.25" customHeight="1">
      <c r="A37" s="33">
        <v>33</v>
      </c>
      <c r="B37" s="34" t="s">
        <v>47</v>
      </c>
      <c r="C37" s="85">
        <v>222</v>
      </c>
      <c r="D37" s="86">
        <v>222</v>
      </c>
      <c r="E37" s="85">
        <v>209</v>
      </c>
      <c r="F37" s="85">
        <v>234</v>
      </c>
      <c r="G37" s="85">
        <v>180</v>
      </c>
      <c r="H37" s="85">
        <v>265</v>
      </c>
      <c r="I37" s="87">
        <v>100</v>
      </c>
      <c r="J37" s="85"/>
      <c r="K37" s="85"/>
      <c r="L37" s="87"/>
      <c r="M37" s="85">
        <v>175</v>
      </c>
      <c r="N37" s="85">
        <v>175</v>
      </c>
      <c r="O37" s="85">
        <v>125</v>
      </c>
      <c r="P37" s="85">
        <v>180</v>
      </c>
      <c r="Q37" s="87">
        <v>100</v>
      </c>
      <c r="R37" s="89">
        <f t="shared" si="0"/>
        <v>222</v>
      </c>
      <c r="S37" s="90"/>
      <c r="T37" s="90">
        <f t="shared" si="13"/>
        <v>163.75</v>
      </c>
      <c r="U37" s="91">
        <f t="shared" si="2"/>
        <v>192.875</v>
      </c>
      <c r="V37" s="92" t="e">
        <f>#REF!</f>
        <v>#REF!</v>
      </c>
      <c r="W37" s="93" t="e">
        <f t="shared" si="3"/>
        <v>#REF!</v>
      </c>
      <c r="X37" s="55">
        <f t="shared" si="4"/>
        <v>222</v>
      </c>
      <c r="Y37" s="56"/>
      <c r="Z37" s="65">
        <f t="shared" si="14"/>
        <v>163.75</v>
      </c>
      <c r="AA37" s="58">
        <f t="shared" si="5"/>
        <v>192.875</v>
      </c>
      <c r="AB37" s="58"/>
      <c r="AC37" s="58"/>
    </row>
    <row r="38" spans="1:29" s="2" customFormat="1" ht="15.75" customHeight="1">
      <c r="A38" s="33">
        <v>34</v>
      </c>
      <c r="B38" s="34" t="s">
        <v>48</v>
      </c>
      <c r="C38" s="85">
        <v>264</v>
      </c>
      <c r="D38" s="86">
        <v>264</v>
      </c>
      <c r="E38" s="85">
        <v>234</v>
      </c>
      <c r="F38" s="85">
        <v>234</v>
      </c>
      <c r="G38" s="85">
        <v>264</v>
      </c>
      <c r="H38" s="85">
        <v>290</v>
      </c>
      <c r="I38" s="87">
        <v>100</v>
      </c>
      <c r="J38" s="85"/>
      <c r="K38" s="85"/>
      <c r="L38" s="87"/>
      <c r="M38" s="85">
        <v>240</v>
      </c>
      <c r="N38" s="85">
        <v>240</v>
      </c>
      <c r="O38" s="85">
        <v>205</v>
      </c>
      <c r="P38" s="85">
        <v>205</v>
      </c>
      <c r="Q38" s="87" t="s">
        <v>77</v>
      </c>
      <c r="R38" s="89">
        <f t="shared" si="0"/>
        <v>258.3333333333333</v>
      </c>
      <c r="S38" s="90"/>
      <c r="T38" s="90">
        <f t="shared" si="13"/>
        <v>222.5</v>
      </c>
      <c r="U38" s="91">
        <f t="shared" si="2"/>
        <v>240.41666666666666</v>
      </c>
      <c r="V38" s="92" t="e">
        <f>#REF!</f>
        <v>#REF!</v>
      </c>
      <c r="W38" s="93" t="e">
        <f t="shared" si="3"/>
        <v>#REF!</v>
      </c>
      <c r="X38" s="55">
        <f t="shared" si="4"/>
        <v>258.3333333333333</v>
      </c>
      <c r="Y38" s="56"/>
      <c r="Z38" s="65">
        <f t="shared" si="14"/>
        <v>222.5</v>
      </c>
      <c r="AA38" s="58">
        <f t="shared" si="5"/>
        <v>240.41666666666666</v>
      </c>
      <c r="AB38" s="58"/>
      <c r="AC38" s="58"/>
    </row>
    <row r="39" spans="1:29" s="2" customFormat="1" ht="15.75" customHeight="1">
      <c r="A39" s="33">
        <v>35</v>
      </c>
      <c r="B39" s="34" t="s">
        <v>49</v>
      </c>
      <c r="C39" s="85">
        <v>90</v>
      </c>
      <c r="D39" s="86">
        <v>90</v>
      </c>
      <c r="E39" s="85">
        <v>80</v>
      </c>
      <c r="F39" s="85">
        <v>103</v>
      </c>
      <c r="G39" s="85">
        <v>90</v>
      </c>
      <c r="H39" s="85">
        <v>95.6</v>
      </c>
      <c r="I39" s="87">
        <v>100</v>
      </c>
      <c r="J39" s="85">
        <v>100</v>
      </c>
      <c r="K39" s="85">
        <v>100</v>
      </c>
      <c r="L39" s="87" t="s">
        <v>77</v>
      </c>
      <c r="M39" s="85">
        <v>75</v>
      </c>
      <c r="N39" s="85">
        <v>85</v>
      </c>
      <c r="O39" s="85">
        <v>60</v>
      </c>
      <c r="P39" s="85">
        <v>88</v>
      </c>
      <c r="Q39" s="87">
        <v>100</v>
      </c>
      <c r="R39" s="89">
        <f t="shared" si="0"/>
        <v>91.43333333333334</v>
      </c>
      <c r="S39" s="90">
        <f>AVERAGE(J39:K39)</f>
        <v>100</v>
      </c>
      <c r="T39" s="90">
        <f t="shared" si="13"/>
        <v>77</v>
      </c>
      <c r="U39" s="91">
        <f t="shared" si="2"/>
        <v>89.47777777777777</v>
      </c>
      <c r="V39" s="92" t="e">
        <f>#REF!</f>
        <v>#REF!</v>
      </c>
      <c r="W39" s="93" t="e">
        <f t="shared" si="3"/>
        <v>#REF!</v>
      </c>
      <c r="X39" s="55">
        <f t="shared" si="4"/>
        <v>91.43333333333334</v>
      </c>
      <c r="Y39" s="56">
        <f aca="true" t="shared" si="15" ref="Y39:Y40">AVERAGE(J39:K39)</f>
        <v>100</v>
      </c>
      <c r="Z39" s="65">
        <f t="shared" si="14"/>
        <v>77</v>
      </c>
      <c r="AA39" s="58">
        <f t="shared" si="5"/>
        <v>89.47777777777777</v>
      </c>
      <c r="AB39" s="58"/>
      <c r="AC39" s="58"/>
    </row>
    <row r="40" spans="1:29" s="2" customFormat="1" ht="18.75" customHeight="1">
      <c r="A40" s="33">
        <v>36</v>
      </c>
      <c r="B40" s="34" t="s">
        <v>50</v>
      </c>
      <c r="C40" s="85">
        <v>92</v>
      </c>
      <c r="D40" s="86">
        <v>92</v>
      </c>
      <c r="E40" s="85">
        <v>95</v>
      </c>
      <c r="F40" s="85">
        <v>95</v>
      </c>
      <c r="G40" s="85">
        <v>99.6</v>
      </c>
      <c r="H40" s="85">
        <v>100.5</v>
      </c>
      <c r="I40" s="87">
        <v>100</v>
      </c>
      <c r="J40" s="85">
        <v>96</v>
      </c>
      <c r="K40" s="85">
        <v>96</v>
      </c>
      <c r="L40" s="87" t="s">
        <v>77</v>
      </c>
      <c r="M40" s="85">
        <v>83</v>
      </c>
      <c r="N40" s="85">
        <v>83</v>
      </c>
      <c r="O40" s="85">
        <v>78</v>
      </c>
      <c r="P40" s="85">
        <v>82</v>
      </c>
      <c r="Q40" s="87">
        <v>100</v>
      </c>
      <c r="R40" s="89">
        <f t="shared" si="0"/>
        <v>95.68333333333334</v>
      </c>
      <c r="S40" s="90"/>
      <c r="T40" s="90">
        <f t="shared" si="13"/>
        <v>81.5</v>
      </c>
      <c r="U40" s="91">
        <f t="shared" si="2"/>
        <v>88.59166666666667</v>
      </c>
      <c r="V40" s="92" t="e">
        <f>#REF!</f>
        <v>#REF!</v>
      </c>
      <c r="W40" s="93" t="e">
        <f t="shared" si="3"/>
        <v>#REF!</v>
      </c>
      <c r="X40" s="55">
        <f t="shared" si="4"/>
        <v>95.68333333333334</v>
      </c>
      <c r="Y40" s="56">
        <f t="shared" si="15"/>
        <v>96</v>
      </c>
      <c r="Z40" s="65">
        <f t="shared" si="14"/>
        <v>81.5</v>
      </c>
      <c r="AA40" s="58">
        <f t="shared" si="5"/>
        <v>91.06111111111112</v>
      </c>
      <c r="AB40" s="58"/>
      <c r="AC40" s="58"/>
    </row>
    <row r="41" spans="1:29" s="2" customFormat="1" ht="15.75" customHeight="1">
      <c r="A41" s="33">
        <v>37</v>
      </c>
      <c r="B41" s="34" t="s">
        <v>51</v>
      </c>
      <c r="C41" s="85">
        <v>270</v>
      </c>
      <c r="D41" s="86">
        <v>270</v>
      </c>
      <c r="E41" s="85">
        <v>246</v>
      </c>
      <c r="F41" s="85">
        <v>281</v>
      </c>
      <c r="G41" s="85">
        <v>318</v>
      </c>
      <c r="H41" s="85">
        <v>340</v>
      </c>
      <c r="I41" s="87">
        <v>100</v>
      </c>
      <c r="J41" s="85"/>
      <c r="K41" s="85"/>
      <c r="L41" s="87"/>
      <c r="M41" s="85">
        <v>260</v>
      </c>
      <c r="N41" s="85">
        <v>290</v>
      </c>
      <c r="O41" s="85">
        <v>150</v>
      </c>
      <c r="P41" s="85">
        <v>245</v>
      </c>
      <c r="Q41" s="87">
        <v>100</v>
      </c>
      <c r="R41" s="89">
        <f t="shared" si="0"/>
        <v>287.5</v>
      </c>
      <c r="S41" s="90"/>
      <c r="T41" s="90">
        <f t="shared" si="13"/>
        <v>236.25</v>
      </c>
      <c r="U41" s="91">
        <f t="shared" si="2"/>
        <v>261.875</v>
      </c>
      <c r="V41" s="92" t="e">
        <f>#REF!</f>
        <v>#REF!</v>
      </c>
      <c r="W41" s="93" t="e">
        <f t="shared" si="3"/>
        <v>#REF!</v>
      </c>
      <c r="X41" s="55">
        <f t="shared" si="4"/>
        <v>287.5</v>
      </c>
      <c r="Y41" s="56"/>
      <c r="Z41" s="65">
        <f t="shared" si="14"/>
        <v>236.25</v>
      </c>
      <c r="AA41" s="58">
        <f t="shared" si="5"/>
        <v>261.875</v>
      </c>
      <c r="AB41" s="58"/>
      <c r="AC41" s="58"/>
    </row>
    <row r="42" spans="1:29" s="2" customFormat="1" ht="17.25" customHeight="1">
      <c r="A42" s="33">
        <v>38</v>
      </c>
      <c r="B42" s="34" t="s">
        <v>52</v>
      </c>
      <c r="C42" s="85">
        <v>85</v>
      </c>
      <c r="D42" s="86">
        <v>85</v>
      </c>
      <c r="E42" s="85">
        <v>75</v>
      </c>
      <c r="F42" s="85">
        <v>75</v>
      </c>
      <c r="G42" s="85">
        <v>96</v>
      </c>
      <c r="H42" s="85">
        <v>100</v>
      </c>
      <c r="I42" s="87">
        <v>100</v>
      </c>
      <c r="J42" s="85">
        <v>101</v>
      </c>
      <c r="K42" s="85">
        <v>101</v>
      </c>
      <c r="L42" s="87" t="s">
        <v>77</v>
      </c>
      <c r="M42" s="85">
        <v>78</v>
      </c>
      <c r="N42" s="85">
        <v>78</v>
      </c>
      <c r="O42" s="85">
        <v>79</v>
      </c>
      <c r="P42" s="85">
        <v>79</v>
      </c>
      <c r="Q42" s="87">
        <v>100</v>
      </c>
      <c r="R42" s="89">
        <f t="shared" si="0"/>
        <v>86</v>
      </c>
      <c r="S42" s="90">
        <f>AVERAGE(J42:K42)</f>
        <v>101</v>
      </c>
      <c r="T42" s="90">
        <f t="shared" si="13"/>
        <v>78.5</v>
      </c>
      <c r="U42" s="91">
        <f t="shared" si="2"/>
        <v>88.5</v>
      </c>
      <c r="V42" s="92" t="e">
        <f>#REF!</f>
        <v>#REF!</v>
      </c>
      <c r="W42" s="93" t="e">
        <f t="shared" si="3"/>
        <v>#REF!</v>
      </c>
      <c r="X42" s="55">
        <f t="shared" si="4"/>
        <v>86</v>
      </c>
      <c r="Y42" s="56">
        <f aca="true" t="shared" si="16" ref="Y42:Y44">AVERAGE(J42:K42)</f>
        <v>101</v>
      </c>
      <c r="Z42" s="65">
        <f t="shared" si="14"/>
        <v>78.5</v>
      </c>
      <c r="AA42" s="58">
        <f t="shared" si="5"/>
        <v>88.5</v>
      </c>
      <c r="AB42" s="58"/>
      <c r="AC42" s="58"/>
    </row>
    <row r="43" spans="1:29" s="2" customFormat="1" ht="15.75" customHeight="1">
      <c r="A43" s="33">
        <v>39</v>
      </c>
      <c r="B43" s="34" t="s">
        <v>53</v>
      </c>
      <c r="C43" s="85">
        <v>110</v>
      </c>
      <c r="D43" s="86">
        <v>110</v>
      </c>
      <c r="E43" s="85">
        <v>103</v>
      </c>
      <c r="F43" s="85">
        <v>103</v>
      </c>
      <c r="G43" s="85">
        <v>84</v>
      </c>
      <c r="H43" s="85">
        <v>100</v>
      </c>
      <c r="I43" s="87">
        <v>100</v>
      </c>
      <c r="J43" s="85">
        <v>130</v>
      </c>
      <c r="K43" s="85">
        <v>130</v>
      </c>
      <c r="L43" s="87" t="s">
        <v>77</v>
      </c>
      <c r="M43" s="85">
        <v>100</v>
      </c>
      <c r="N43" s="85">
        <v>100</v>
      </c>
      <c r="O43" s="85">
        <v>88</v>
      </c>
      <c r="P43" s="85">
        <v>95</v>
      </c>
      <c r="Q43" s="87" t="s">
        <v>77</v>
      </c>
      <c r="R43" s="89">
        <f t="shared" si="0"/>
        <v>101.66666666666667</v>
      </c>
      <c r="S43" s="90"/>
      <c r="T43" s="90">
        <f t="shared" si="13"/>
        <v>95.75</v>
      </c>
      <c r="U43" s="91">
        <f t="shared" si="2"/>
        <v>98.70833333333334</v>
      </c>
      <c r="V43" s="92" t="e">
        <f>#REF!</f>
        <v>#REF!</v>
      </c>
      <c r="W43" s="93" t="e">
        <f t="shared" si="3"/>
        <v>#REF!</v>
      </c>
      <c r="X43" s="55">
        <f t="shared" si="4"/>
        <v>101.66666666666667</v>
      </c>
      <c r="Y43" s="56">
        <f t="shared" si="16"/>
        <v>130</v>
      </c>
      <c r="Z43" s="65">
        <f t="shared" si="14"/>
        <v>95.75</v>
      </c>
      <c r="AA43" s="58">
        <f t="shared" si="5"/>
        <v>109.1388888888889</v>
      </c>
      <c r="AB43" s="58"/>
      <c r="AC43" s="58"/>
    </row>
    <row r="44" spans="1:29" s="2" customFormat="1" ht="18.75" customHeight="1">
      <c r="A44" s="33">
        <v>40</v>
      </c>
      <c r="B44" s="34" t="s">
        <v>54</v>
      </c>
      <c r="C44" s="85">
        <v>54.9</v>
      </c>
      <c r="D44" s="86">
        <v>54.9</v>
      </c>
      <c r="E44" s="85">
        <v>56</v>
      </c>
      <c r="F44" s="85">
        <v>56</v>
      </c>
      <c r="G44" s="85">
        <v>55.9</v>
      </c>
      <c r="H44" s="85">
        <v>55.9</v>
      </c>
      <c r="I44" s="87">
        <v>100</v>
      </c>
      <c r="J44" s="85">
        <v>60</v>
      </c>
      <c r="K44" s="85">
        <v>60</v>
      </c>
      <c r="L44" s="87" t="s">
        <v>77</v>
      </c>
      <c r="M44" s="88"/>
      <c r="N44" s="86"/>
      <c r="O44" s="88"/>
      <c r="P44" s="86"/>
      <c r="Q44" s="86"/>
      <c r="R44" s="89">
        <f t="shared" si="0"/>
        <v>55.599999999999994</v>
      </c>
      <c r="S44" s="90">
        <f>AVERAGE(J44:K44)</f>
        <v>60</v>
      </c>
      <c r="T44" s="90"/>
      <c r="U44" s="91">
        <f t="shared" si="2"/>
        <v>57.8</v>
      </c>
      <c r="V44" s="92" t="e">
        <f>#REF!</f>
        <v>#REF!</v>
      </c>
      <c r="W44" s="93" t="e">
        <f t="shared" si="3"/>
        <v>#REF!</v>
      </c>
      <c r="X44" s="55">
        <f t="shared" si="4"/>
        <v>55.599999999999994</v>
      </c>
      <c r="Y44" s="56">
        <f t="shared" si="16"/>
        <v>60</v>
      </c>
      <c r="Z44" s="65"/>
      <c r="AA44" s="58">
        <f t="shared" si="5"/>
        <v>57.8</v>
      </c>
      <c r="AB44" s="58"/>
      <c r="AC44" s="58"/>
    </row>
    <row r="45" spans="1:29" ht="28.5" customHeight="1">
      <c r="A45" s="35"/>
      <c r="B45" s="35" t="s">
        <v>55</v>
      </c>
      <c r="C45" s="66"/>
      <c r="D45" s="67"/>
      <c r="E45" s="66"/>
      <c r="F45" s="66"/>
      <c r="G45" s="68"/>
      <c r="H45" s="68"/>
      <c r="I45" s="66"/>
      <c r="J45" s="66"/>
      <c r="K45" s="66"/>
      <c r="L45" s="66"/>
      <c r="M45" s="66"/>
      <c r="N45" s="66"/>
      <c r="O45" s="66"/>
      <c r="P45" s="66"/>
      <c r="Q45" s="66"/>
      <c r="Z45" s="69"/>
      <c r="AA45" s="69"/>
      <c r="AB45" s="69"/>
      <c r="AC45" s="69"/>
    </row>
    <row r="46" spans="1:17" ht="14.25" customHeight="1">
      <c r="A46" s="35"/>
      <c r="B46" s="70" t="s">
        <v>56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ht="15.75" customHeight="1">
      <c r="A47" s="35"/>
      <c r="B47" s="71" t="s">
        <v>57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1:17" ht="40.5" customHeight="1">
      <c r="A48" s="35"/>
      <c r="B48" s="72" t="s">
        <v>58</v>
      </c>
      <c r="C48" s="72"/>
      <c r="D48" s="72"/>
      <c r="E48" s="72"/>
      <c r="F48" s="72"/>
      <c r="G48" s="72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1:17" ht="29.25" customHeight="1">
      <c r="A49" s="35"/>
      <c r="B49" s="72" t="s">
        <v>59</v>
      </c>
      <c r="C49" s="72"/>
      <c r="D49" s="72"/>
      <c r="E49" s="72"/>
      <c r="F49" s="72"/>
      <c r="G49" s="72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1:17" ht="17.25" customHeight="1">
      <c r="A50" s="35"/>
      <c r="B50" s="72" t="s">
        <v>60</v>
      </c>
      <c r="C50" s="72"/>
      <c r="D50" s="72"/>
      <c r="E50" s="72"/>
      <c r="F50" s="72"/>
      <c r="G50" s="72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1:17" ht="30" customHeight="1">
      <c r="A51" s="35"/>
      <c r="B51" s="72" t="s">
        <v>61</v>
      </c>
      <c r="C51" s="72"/>
      <c r="D51" s="72"/>
      <c r="E51" s="72"/>
      <c r="F51" s="72"/>
      <c r="G51" s="72"/>
      <c r="H51" s="71"/>
      <c r="I51" s="71"/>
      <c r="J51" s="71"/>
      <c r="K51" s="71"/>
      <c r="L51" s="71"/>
      <c r="M51" s="71"/>
      <c r="N51" s="71"/>
      <c r="O51" s="71"/>
      <c r="P51" s="71"/>
      <c r="Q51" s="71"/>
    </row>
  </sheetData>
  <sheetProtection selectLockedCells="1" selectUnlockedCells="1"/>
  <mergeCells count="31">
    <mergeCell ref="B1:Q1"/>
    <mergeCell ref="A2:A4"/>
    <mergeCell ref="B2:B4"/>
    <mergeCell ref="C2:I2"/>
    <mergeCell ref="J2:L2"/>
    <mergeCell ref="M2:Q2"/>
    <mergeCell ref="C3:D3"/>
    <mergeCell ref="E3:F3"/>
    <mergeCell ref="G3:H3"/>
    <mergeCell ref="I3:I4"/>
    <mergeCell ref="J3:K3"/>
    <mergeCell ref="L3:L4"/>
    <mergeCell ref="M3:N3"/>
    <mergeCell ref="O3:P3"/>
    <mergeCell ref="Q3:Q4"/>
    <mergeCell ref="R3:R4"/>
    <mergeCell ref="S3:S4"/>
    <mergeCell ref="T3:T4"/>
    <mergeCell ref="U3:U4"/>
    <mergeCell ref="V3:V4"/>
    <mergeCell ref="W3:W4"/>
    <mergeCell ref="X3:Z3"/>
    <mergeCell ref="AA3:AA4"/>
    <mergeCell ref="AB3:AB4"/>
    <mergeCell ref="AC3:AC4"/>
    <mergeCell ref="B46:Q46"/>
    <mergeCell ref="B47:Q47"/>
    <mergeCell ref="B48:G48"/>
    <mergeCell ref="B49:G49"/>
    <mergeCell ref="B50:G50"/>
    <mergeCell ref="B51:G5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51"/>
  <sheetViews>
    <sheetView zoomScale="85" zoomScaleNormal="85" workbookViewId="0" topLeftCell="K25">
      <selection activeCell="AA3" sqref="AA3"/>
    </sheetView>
  </sheetViews>
  <sheetFormatPr defaultColWidth="9.140625" defaultRowHeight="12.75" outlineLevelCol="1"/>
  <cols>
    <col min="1" max="1" width="6.421875" style="1" customWidth="1"/>
    <col min="2" max="2" width="57.00390625" style="1" customWidth="1"/>
    <col min="3" max="3" width="12.7109375" style="2" customWidth="1"/>
    <col min="4" max="4" width="16.28125" style="2" customWidth="1"/>
    <col min="5" max="5" width="20.00390625" style="2" customWidth="1"/>
    <col min="6" max="6" width="15.00390625" style="2" customWidth="1"/>
    <col min="7" max="7" width="16.421875" style="2" customWidth="1"/>
    <col min="8" max="8" width="17.00390625" style="2" customWidth="1"/>
    <col min="9" max="9" width="17.7109375" style="2" customWidth="1"/>
    <col min="10" max="10" width="14.28125" style="2" customWidth="1"/>
    <col min="11" max="11" width="21.421875" style="2" customWidth="1"/>
    <col min="12" max="12" width="12.421875" style="2" customWidth="1"/>
    <col min="13" max="13" width="13.7109375" style="2" customWidth="1"/>
    <col min="14" max="14" width="13.28125" style="2" customWidth="1"/>
    <col min="15" max="15" width="11.140625" style="2" customWidth="1"/>
    <col min="16" max="16" width="12.8515625" style="2" customWidth="1"/>
    <col min="17" max="17" width="10.28125" style="2" customWidth="1"/>
    <col min="18" max="18" width="0" style="2" hidden="1" customWidth="1" outlineLevel="1"/>
    <col min="19" max="20" width="0" style="3" hidden="1" customWidth="1" outlineLevel="1"/>
    <col min="21" max="21" width="0" style="4" hidden="1" customWidth="1" outlineLevel="1"/>
    <col min="22" max="22" width="0" style="3" hidden="1" customWidth="1" outlineLevel="1"/>
    <col min="23" max="23" width="0" style="2" hidden="1" customWidth="1" outlineLevel="1"/>
    <col min="24" max="24" width="10.28125" style="2" customWidth="1" outlineLevel="1"/>
    <col min="25" max="25" width="11.00390625" style="2" customWidth="1" outlineLevel="1"/>
    <col min="26" max="27" width="13.421875" style="2" customWidth="1" outlineLevel="1"/>
    <col min="28" max="28" width="10.28125" style="73" customWidth="1"/>
    <col min="29" max="29" width="11.00390625" style="74" customWidth="1"/>
    <col min="30" max="30" width="13.421875" style="74" customWidth="1"/>
    <col min="31" max="31" width="13.421875" style="75" customWidth="1"/>
    <col min="32" max="32" width="9.00390625" style="2" customWidth="1"/>
    <col min="33" max="36" width="8.7109375" style="2" customWidth="1"/>
    <col min="37" max="16384" width="8.7109375" style="1" customWidth="1"/>
  </cols>
  <sheetData>
    <row r="1" spans="1:36" s="7" customFormat="1" ht="32.25" customHeight="1">
      <c r="A1" s="37"/>
      <c r="B1" s="38" t="s">
        <v>88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10"/>
      <c r="S1" s="11"/>
      <c r="T1" s="11"/>
      <c r="U1" s="12"/>
      <c r="V1" s="13"/>
      <c r="W1" s="14"/>
      <c r="X1" s="14"/>
      <c r="Y1" s="14"/>
      <c r="Z1" s="14"/>
      <c r="AA1" s="14"/>
      <c r="AB1" s="76"/>
      <c r="AC1" s="77"/>
      <c r="AD1" s="77"/>
      <c r="AE1" s="78"/>
      <c r="AF1" s="14"/>
      <c r="AG1" s="14"/>
      <c r="AH1" s="14"/>
      <c r="AI1" s="14"/>
      <c r="AJ1" s="14"/>
    </row>
    <row r="2" spans="1:36" s="17" customFormat="1" ht="36.75" customHeight="1">
      <c r="A2" s="99" t="s">
        <v>2</v>
      </c>
      <c r="B2" s="100" t="s">
        <v>3</v>
      </c>
      <c r="C2" s="101" t="s">
        <v>62</v>
      </c>
      <c r="D2" s="101"/>
      <c r="E2" s="101"/>
      <c r="F2" s="101"/>
      <c r="G2" s="101"/>
      <c r="H2" s="101"/>
      <c r="I2" s="101"/>
      <c r="J2" s="101" t="s">
        <v>63</v>
      </c>
      <c r="K2" s="101"/>
      <c r="L2" s="101"/>
      <c r="M2" s="101" t="s">
        <v>64</v>
      </c>
      <c r="N2" s="101"/>
      <c r="O2" s="101"/>
      <c r="P2" s="101"/>
      <c r="Q2" s="101"/>
      <c r="R2" s="10"/>
      <c r="S2" s="11"/>
      <c r="T2" s="11"/>
      <c r="U2" s="12"/>
      <c r="V2" s="13"/>
      <c r="W2" s="14"/>
      <c r="X2" s="14"/>
      <c r="Y2" s="14"/>
      <c r="Z2" s="14"/>
      <c r="AA2" s="14"/>
      <c r="AB2" s="76"/>
      <c r="AC2" s="77"/>
      <c r="AD2" s="77"/>
      <c r="AE2" s="78"/>
      <c r="AF2" s="14"/>
      <c r="AG2" s="42"/>
      <c r="AH2" s="42"/>
      <c r="AI2" s="42"/>
      <c r="AJ2" s="42"/>
    </row>
    <row r="3" spans="1:36" s="17" customFormat="1" ht="81.75" customHeight="1">
      <c r="A3" s="99"/>
      <c r="B3" s="99"/>
      <c r="C3" s="88" t="s">
        <v>89</v>
      </c>
      <c r="D3" s="88"/>
      <c r="E3" s="88" t="s">
        <v>90</v>
      </c>
      <c r="F3" s="88"/>
      <c r="G3" s="102" t="s">
        <v>91</v>
      </c>
      <c r="H3" s="102"/>
      <c r="I3" s="88" t="s">
        <v>68</v>
      </c>
      <c r="J3" s="88" t="s">
        <v>87</v>
      </c>
      <c r="K3" s="88"/>
      <c r="L3" s="88" t="s">
        <v>68</v>
      </c>
      <c r="M3" s="103" t="s">
        <v>81</v>
      </c>
      <c r="N3" s="103"/>
      <c r="O3" s="104" t="s">
        <v>92</v>
      </c>
      <c r="P3" s="104"/>
      <c r="Q3" s="88" t="s">
        <v>68</v>
      </c>
      <c r="R3" s="80">
        <f>C2</f>
        <v>0</v>
      </c>
      <c r="S3" s="81">
        <f>J2</f>
        <v>0</v>
      </c>
      <c r="T3" s="81">
        <f>M2</f>
        <v>0</v>
      </c>
      <c r="U3" s="82" t="s">
        <v>6</v>
      </c>
      <c r="V3" s="83" t="s">
        <v>7</v>
      </c>
      <c r="W3" s="84" t="s">
        <v>8</v>
      </c>
      <c r="X3" s="45" t="s">
        <v>6</v>
      </c>
      <c r="Y3" s="45"/>
      <c r="Z3" s="45"/>
      <c r="AA3" s="45" t="s">
        <v>72</v>
      </c>
      <c r="AB3" s="105" t="s">
        <v>93</v>
      </c>
      <c r="AC3" s="105"/>
      <c r="AD3" s="105" t="s">
        <v>94</v>
      </c>
      <c r="AE3" s="105" t="s">
        <v>95</v>
      </c>
      <c r="AF3" s="84"/>
      <c r="AG3" s="42"/>
      <c r="AH3" s="42"/>
      <c r="AI3" s="42"/>
      <c r="AJ3" s="42"/>
    </row>
    <row r="4" spans="1:36" s="17" customFormat="1" ht="36" customHeight="1">
      <c r="A4" s="99"/>
      <c r="B4" s="100"/>
      <c r="C4" s="88" t="s">
        <v>75</v>
      </c>
      <c r="D4" s="86" t="s">
        <v>76</v>
      </c>
      <c r="E4" s="88" t="s">
        <v>75</v>
      </c>
      <c r="F4" s="88" t="s">
        <v>76</v>
      </c>
      <c r="G4" s="88" t="s">
        <v>75</v>
      </c>
      <c r="H4" s="88" t="s">
        <v>76</v>
      </c>
      <c r="I4" s="88"/>
      <c r="J4" s="88" t="s">
        <v>75</v>
      </c>
      <c r="K4" s="88" t="s">
        <v>76</v>
      </c>
      <c r="L4" s="88"/>
      <c r="M4" s="88" t="s">
        <v>75</v>
      </c>
      <c r="N4" s="88" t="s">
        <v>76</v>
      </c>
      <c r="O4" s="88" t="s">
        <v>75</v>
      </c>
      <c r="P4" s="88" t="s">
        <v>76</v>
      </c>
      <c r="Q4" s="88"/>
      <c r="R4" s="80"/>
      <c r="S4" s="81"/>
      <c r="T4" s="81"/>
      <c r="U4" s="82"/>
      <c r="V4" s="83"/>
      <c r="W4" s="84"/>
      <c r="X4" s="47" t="s">
        <v>62</v>
      </c>
      <c r="Y4" s="48" t="s">
        <v>63</v>
      </c>
      <c r="Z4" s="49" t="s">
        <v>64</v>
      </c>
      <c r="AA4" s="45"/>
      <c r="AB4" s="106" t="s">
        <v>96</v>
      </c>
      <c r="AC4" s="107" t="s">
        <v>14</v>
      </c>
      <c r="AD4" s="106" t="s">
        <v>96</v>
      </c>
      <c r="AE4" s="107" t="s">
        <v>14</v>
      </c>
      <c r="AF4" s="84"/>
      <c r="AG4" s="42"/>
      <c r="AH4" s="42"/>
      <c r="AI4" s="42"/>
      <c r="AJ4" s="42"/>
    </row>
    <row r="5" spans="1:256" ht="21" customHeight="1">
      <c r="A5" s="24">
        <v>1</v>
      </c>
      <c r="B5" s="25" t="s">
        <v>15</v>
      </c>
      <c r="C5" s="108">
        <v>54</v>
      </c>
      <c r="D5" s="109">
        <v>54</v>
      </c>
      <c r="E5" s="85">
        <v>30</v>
      </c>
      <c r="F5" s="85">
        <v>45</v>
      </c>
      <c r="G5" s="85">
        <v>24.9</v>
      </c>
      <c r="H5" s="85">
        <v>55.4</v>
      </c>
      <c r="I5" s="87">
        <v>100</v>
      </c>
      <c r="J5" s="85">
        <v>27</v>
      </c>
      <c r="K5" s="85">
        <v>27</v>
      </c>
      <c r="L5" s="87">
        <v>100</v>
      </c>
      <c r="M5" s="88"/>
      <c r="N5" s="86"/>
      <c r="O5" s="88"/>
      <c r="P5" s="86"/>
      <c r="Q5" s="86"/>
      <c r="R5" s="89">
        <f aca="true" t="shared" si="0" ref="R5:R44">AVERAGE(C5:H5)</f>
        <v>43.88333333333333</v>
      </c>
      <c r="S5" s="90">
        <f aca="true" t="shared" si="1" ref="S5:S10">AVERAGE(J5:K5)</f>
        <v>27</v>
      </c>
      <c r="T5" s="90"/>
      <c r="U5" s="91">
        <f aca="true" t="shared" si="2" ref="U5:U44">AVERAGE(R5:T5)</f>
        <v>35.44166666666666</v>
      </c>
      <c r="V5" s="92" t="e">
        <f>#REF!</f>
        <v>#REF!</v>
      </c>
      <c r="W5" s="93" t="e">
        <f aca="true" t="shared" si="3" ref="W5:W44">U5-V5</f>
        <v>#REF!</v>
      </c>
      <c r="X5" s="55">
        <f aca="true" t="shared" si="4" ref="X5:X44">AVERAGE(C5:H5)</f>
        <v>43.88333333333333</v>
      </c>
      <c r="Y5" s="56">
        <f aca="true" t="shared" si="5" ref="Y5:Y12">AVERAGE(J5:K5)</f>
        <v>27</v>
      </c>
      <c r="Z5" s="57"/>
      <c r="AA5" s="58">
        <f aca="true" t="shared" si="6" ref="AA5:AA44">AVERAGE(X5:Z5)</f>
        <v>35.44166666666666</v>
      </c>
      <c r="AB5" s="110">
        <f>U5-#REF!</f>
        <v>35.44166666666666</v>
      </c>
      <c r="AC5" s="111" t="e">
        <f>AB5/#REF!</f>
        <v>#DIV/0!</v>
      </c>
      <c r="AD5" s="110">
        <f>U5-#REF!</f>
        <v>35.44166666666666</v>
      </c>
      <c r="AE5" s="111" t="e">
        <f>AD5/#REF!</f>
        <v>#DIV/0!</v>
      </c>
      <c r="AF5" s="93"/>
      <c r="AG5" s="42"/>
      <c r="AH5" s="42"/>
      <c r="AI5" s="42"/>
      <c r="AJ5" s="42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24">
        <v>2</v>
      </c>
      <c r="B6" s="25" t="s">
        <v>16</v>
      </c>
      <c r="C6" s="85">
        <v>61</v>
      </c>
      <c r="D6" s="86">
        <v>61</v>
      </c>
      <c r="E6" s="85">
        <v>53</v>
      </c>
      <c r="F6" s="85">
        <v>140</v>
      </c>
      <c r="G6" s="85">
        <v>43.8</v>
      </c>
      <c r="H6" s="85">
        <v>52.3</v>
      </c>
      <c r="I6" s="87">
        <v>100</v>
      </c>
      <c r="J6" s="85">
        <v>73</v>
      </c>
      <c r="K6" s="85">
        <v>73</v>
      </c>
      <c r="L6" s="87" t="s">
        <v>77</v>
      </c>
      <c r="M6" s="88"/>
      <c r="N6" s="86"/>
      <c r="O6" s="88"/>
      <c r="P6" s="86"/>
      <c r="Q6" s="86"/>
      <c r="R6" s="89">
        <f t="shared" si="0"/>
        <v>68.51666666666667</v>
      </c>
      <c r="S6" s="90">
        <f t="shared" si="1"/>
        <v>73</v>
      </c>
      <c r="T6" s="90"/>
      <c r="U6" s="91">
        <f t="shared" si="2"/>
        <v>70.75833333333333</v>
      </c>
      <c r="V6" s="92" t="e">
        <f>#REF!</f>
        <v>#REF!</v>
      </c>
      <c r="W6" s="93" t="e">
        <f t="shared" si="3"/>
        <v>#REF!</v>
      </c>
      <c r="X6" s="55">
        <f t="shared" si="4"/>
        <v>68.51666666666667</v>
      </c>
      <c r="Y6" s="56">
        <f t="shared" si="5"/>
        <v>73</v>
      </c>
      <c r="Z6" s="57"/>
      <c r="AA6" s="58">
        <f t="shared" si="6"/>
        <v>70.75833333333333</v>
      </c>
      <c r="AB6" s="110">
        <f>U6-#REF!</f>
        <v>70.75833333333333</v>
      </c>
      <c r="AC6" s="111" t="e">
        <f>AB6/#REF!</f>
        <v>#DIV/0!</v>
      </c>
      <c r="AD6" s="110">
        <f>U6-#REF!</f>
        <v>70.75833333333333</v>
      </c>
      <c r="AE6" s="111" t="e">
        <f>AD6/#REF!</f>
        <v>#DIV/0!</v>
      </c>
      <c r="AF6" s="93"/>
      <c r="AG6" s="42"/>
      <c r="AH6" s="42"/>
      <c r="AI6" s="42"/>
      <c r="AJ6" s="42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1.75" customHeight="1">
      <c r="A7" s="24">
        <v>3</v>
      </c>
      <c r="B7" s="25" t="s">
        <v>17</v>
      </c>
      <c r="C7" s="85">
        <v>70</v>
      </c>
      <c r="D7" s="86">
        <v>98</v>
      </c>
      <c r="E7" s="85">
        <v>72</v>
      </c>
      <c r="F7" s="85">
        <v>205</v>
      </c>
      <c r="G7" s="85">
        <v>61.9</v>
      </c>
      <c r="H7" s="85">
        <v>65.7</v>
      </c>
      <c r="I7" s="87">
        <v>100</v>
      </c>
      <c r="J7" s="85">
        <v>105</v>
      </c>
      <c r="K7" s="85">
        <v>105</v>
      </c>
      <c r="L7" s="87" t="s">
        <v>77</v>
      </c>
      <c r="M7" s="88"/>
      <c r="N7" s="86"/>
      <c r="O7" s="88"/>
      <c r="P7" s="86"/>
      <c r="Q7" s="86"/>
      <c r="R7" s="89">
        <f t="shared" si="0"/>
        <v>95.43333333333332</v>
      </c>
      <c r="S7" s="90">
        <f t="shared" si="1"/>
        <v>105</v>
      </c>
      <c r="T7" s="90"/>
      <c r="U7" s="91">
        <f t="shared" si="2"/>
        <v>100.21666666666667</v>
      </c>
      <c r="V7" s="92" t="e">
        <f>#REF!</f>
        <v>#REF!</v>
      </c>
      <c r="W7" s="93" t="e">
        <f t="shared" si="3"/>
        <v>#REF!</v>
      </c>
      <c r="X7" s="55">
        <f t="shared" si="4"/>
        <v>95.43333333333332</v>
      </c>
      <c r="Y7" s="56">
        <f t="shared" si="5"/>
        <v>105</v>
      </c>
      <c r="Z7" s="57"/>
      <c r="AA7" s="58">
        <f t="shared" si="6"/>
        <v>100.21666666666667</v>
      </c>
      <c r="AB7" s="110">
        <f>U7-#REF!</f>
        <v>100.21666666666667</v>
      </c>
      <c r="AC7" s="111" t="e">
        <f>AB7/#REF!</f>
        <v>#DIV/0!</v>
      </c>
      <c r="AD7" s="110">
        <f>U7-#REF!</f>
        <v>100.21666666666667</v>
      </c>
      <c r="AE7" s="111" t="e">
        <f>AD7/#REF!</f>
        <v>#DIV/0!</v>
      </c>
      <c r="AF7" s="93"/>
      <c r="AG7" s="42"/>
      <c r="AH7" s="42"/>
      <c r="AI7" s="42"/>
      <c r="AJ7" s="42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36" s="7" customFormat="1" ht="21" customHeight="1">
      <c r="A8" s="24">
        <v>4</v>
      </c>
      <c r="B8" s="25" t="s">
        <v>18</v>
      </c>
      <c r="C8" s="85">
        <v>44</v>
      </c>
      <c r="D8" s="86">
        <v>44</v>
      </c>
      <c r="E8" s="85">
        <v>91</v>
      </c>
      <c r="F8" s="85">
        <v>140</v>
      </c>
      <c r="G8" s="85">
        <v>42.3</v>
      </c>
      <c r="H8" s="85">
        <v>60.5</v>
      </c>
      <c r="I8" s="87">
        <v>100</v>
      </c>
      <c r="J8" s="85">
        <v>40</v>
      </c>
      <c r="K8" s="85">
        <v>54</v>
      </c>
      <c r="L8" s="87" t="s">
        <v>77</v>
      </c>
      <c r="M8" s="88"/>
      <c r="N8" s="86"/>
      <c r="O8" s="88"/>
      <c r="P8" s="86"/>
      <c r="Q8" s="86"/>
      <c r="R8" s="89">
        <f t="shared" si="0"/>
        <v>70.3</v>
      </c>
      <c r="S8" s="90">
        <f t="shared" si="1"/>
        <v>47</v>
      </c>
      <c r="T8" s="90"/>
      <c r="U8" s="91">
        <f t="shared" si="2"/>
        <v>58.65</v>
      </c>
      <c r="V8" s="92" t="e">
        <f>#REF!</f>
        <v>#REF!</v>
      </c>
      <c r="W8" s="93" t="e">
        <f t="shared" si="3"/>
        <v>#REF!</v>
      </c>
      <c r="X8" s="55">
        <f t="shared" si="4"/>
        <v>70.3</v>
      </c>
      <c r="Y8" s="56">
        <f t="shared" si="5"/>
        <v>47</v>
      </c>
      <c r="Z8" s="57"/>
      <c r="AA8" s="58">
        <f t="shared" si="6"/>
        <v>58.65</v>
      </c>
      <c r="AB8" s="110">
        <f>U8-#REF!</f>
        <v>58.65</v>
      </c>
      <c r="AC8" s="111" t="e">
        <f>AB8/#REF!</f>
        <v>#DIV/0!</v>
      </c>
      <c r="AD8" s="110">
        <f>U8-#REF!</f>
        <v>58.65</v>
      </c>
      <c r="AE8" s="111" t="e">
        <f>AD8/#REF!</f>
        <v>#DIV/0!</v>
      </c>
      <c r="AF8" s="93"/>
      <c r="AG8" s="14"/>
      <c r="AH8" s="14"/>
      <c r="AI8" s="14"/>
      <c r="AJ8" s="14"/>
    </row>
    <row r="9" spans="1:36" s="7" customFormat="1" ht="18.75" customHeight="1">
      <c r="A9" s="24">
        <v>5</v>
      </c>
      <c r="B9" s="25" t="s">
        <v>19</v>
      </c>
      <c r="C9" s="85">
        <v>71</v>
      </c>
      <c r="D9" s="86">
        <v>90</v>
      </c>
      <c r="E9" s="85">
        <v>84</v>
      </c>
      <c r="F9" s="85">
        <v>118</v>
      </c>
      <c r="G9" s="85">
        <v>58.9</v>
      </c>
      <c r="H9" s="85">
        <v>58.9</v>
      </c>
      <c r="I9" s="87">
        <v>100</v>
      </c>
      <c r="J9" s="85">
        <v>70</v>
      </c>
      <c r="K9" s="85">
        <v>121</v>
      </c>
      <c r="L9" s="87" t="s">
        <v>77</v>
      </c>
      <c r="M9" s="88"/>
      <c r="N9" s="86"/>
      <c r="O9" s="88"/>
      <c r="P9" s="86"/>
      <c r="Q9" s="86"/>
      <c r="R9" s="89">
        <f t="shared" si="0"/>
        <v>80.13333333333333</v>
      </c>
      <c r="S9" s="90">
        <f t="shared" si="1"/>
        <v>95.5</v>
      </c>
      <c r="T9" s="90"/>
      <c r="U9" s="91">
        <f t="shared" si="2"/>
        <v>87.81666666666666</v>
      </c>
      <c r="V9" s="92" t="e">
        <f>#REF!</f>
        <v>#REF!</v>
      </c>
      <c r="W9" s="93" t="e">
        <f t="shared" si="3"/>
        <v>#REF!</v>
      </c>
      <c r="X9" s="55">
        <f t="shared" si="4"/>
        <v>80.13333333333333</v>
      </c>
      <c r="Y9" s="56">
        <f t="shared" si="5"/>
        <v>95.5</v>
      </c>
      <c r="Z9" s="57"/>
      <c r="AA9" s="58">
        <f t="shared" si="6"/>
        <v>87.81666666666666</v>
      </c>
      <c r="AB9" s="110">
        <f>U9-#REF!</f>
        <v>87.81666666666666</v>
      </c>
      <c r="AC9" s="111" t="e">
        <f>AB9/#REF!</f>
        <v>#DIV/0!</v>
      </c>
      <c r="AD9" s="110">
        <f>U9-#REF!</f>
        <v>87.81666666666666</v>
      </c>
      <c r="AE9" s="111" t="e">
        <f>AD9/#REF!</f>
        <v>#DIV/0!</v>
      </c>
      <c r="AF9" s="93"/>
      <c r="AG9" s="14"/>
      <c r="AH9" s="14"/>
      <c r="AI9" s="14"/>
      <c r="AJ9" s="14"/>
    </row>
    <row r="10" spans="1:36" s="7" customFormat="1" ht="16.5">
      <c r="A10" s="24">
        <v>6</v>
      </c>
      <c r="B10" s="25" t="s">
        <v>20</v>
      </c>
      <c r="C10" s="85">
        <v>51</v>
      </c>
      <c r="D10" s="86">
        <v>90</v>
      </c>
      <c r="E10" s="85">
        <v>52</v>
      </c>
      <c r="F10" s="85">
        <v>60</v>
      </c>
      <c r="G10" s="85">
        <v>44.4</v>
      </c>
      <c r="H10" s="85">
        <v>44.4</v>
      </c>
      <c r="I10" s="87" t="s">
        <v>77</v>
      </c>
      <c r="J10" s="85">
        <v>45</v>
      </c>
      <c r="K10" s="85">
        <v>45</v>
      </c>
      <c r="L10" s="87" t="s">
        <v>77</v>
      </c>
      <c r="M10" s="42"/>
      <c r="N10" s="86"/>
      <c r="O10" s="88"/>
      <c r="P10" s="86"/>
      <c r="Q10" s="86"/>
      <c r="R10" s="89">
        <f t="shared" si="0"/>
        <v>56.96666666666667</v>
      </c>
      <c r="S10" s="90">
        <f t="shared" si="1"/>
        <v>45</v>
      </c>
      <c r="T10" s="90"/>
      <c r="U10" s="91">
        <f t="shared" si="2"/>
        <v>50.983333333333334</v>
      </c>
      <c r="V10" s="92" t="e">
        <f>#REF!</f>
        <v>#REF!</v>
      </c>
      <c r="W10" s="93" t="e">
        <f t="shared" si="3"/>
        <v>#REF!</v>
      </c>
      <c r="X10" s="55">
        <f t="shared" si="4"/>
        <v>56.96666666666667</v>
      </c>
      <c r="Y10" s="56">
        <f t="shared" si="5"/>
        <v>45</v>
      </c>
      <c r="Z10" s="57"/>
      <c r="AA10" s="58">
        <f t="shared" si="6"/>
        <v>50.983333333333334</v>
      </c>
      <c r="AB10" s="110">
        <f>U10-#REF!</f>
        <v>50.983333333333334</v>
      </c>
      <c r="AC10" s="111" t="e">
        <f>AB10/#REF!</f>
        <v>#DIV/0!</v>
      </c>
      <c r="AD10" s="110">
        <f>U10-#REF!</f>
        <v>50.983333333333334</v>
      </c>
      <c r="AE10" s="111" t="e">
        <f>AD10/#REF!</f>
        <v>#DIV/0!</v>
      </c>
      <c r="AF10" s="93"/>
      <c r="AG10" s="14"/>
      <c r="AH10" s="14"/>
      <c r="AI10" s="14"/>
      <c r="AJ10" s="14"/>
    </row>
    <row r="11" spans="1:36" s="7" customFormat="1" ht="15.75" customHeight="1">
      <c r="A11" s="24">
        <v>7</v>
      </c>
      <c r="B11" s="25" t="s">
        <v>21</v>
      </c>
      <c r="C11" s="85">
        <v>17</v>
      </c>
      <c r="D11" s="86">
        <v>17</v>
      </c>
      <c r="E11" s="85">
        <v>16</v>
      </c>
      <c r="F11" s="85">
        <v>48</v>
      </c>
      <c r="G11" s="85">
        <v>13.8</v>
      </c>
      <c r="H11" s="85">
        <v>17.3</v>
      </c>
      <c r="I11" s="87">
        <v>100</v>
      </c>
      <c r="J11" s="85">
        <v>16.8</v>
      </c>
      <c r="K11" s="85">
        <v>18</v>
      </c>
      <c r="L11" s="87" t="s">
        <v>77</v>
      </c>
      <c r="M11" s="88"/>
      <c r="N11" s="86"/>
      <c r="O11" s="88"/>
      <c r="P11" s="86"/>
      <c r="Q11" s="86"/>
      <c r="R11" s="89">
        <f t="shared" si="0"/>
        <v>21.516666666666666</v>
      </c>
      <c r="S11" s="90"/>
      <c r="T11" s="90"/>
      <c r="U11" s="91">
        <f t="shared" si="2"/>
        <v>21.516666666666666</v>
      </c>
      <c r="V11" s="92" t="e">
        <f>#REF!</f>
        <v>#REF!</v>
      </c>
      <c r="W11" s="93" t="e">
        <f t="shared" si="3"/>
        <v>#REF!</v>
      </c>
      <c r="X11" s="55">
        <f t="shared" si="4"/>
        <v>21.516666666666666</v>
      </c>
      <c r="Y11" s="56">
        <f t="shared" si="5"/>
        <v>17.4</v>
      </c>
      <c r="Z11" s="57"/>
      <c r="AA11" s="58">
        <f t="shared" si="6"/>
        <v>19.458333333333332</v>
      </c>
      <c r="AB11" s="110">
        <f>U11-#REF!</f>
        <v>21.516666666666666</v>
      </c>
      <c r="AC11" s="111" t="e">
        <f>AB11/#REF!</f>
        <v>#DIV/0!</v>
      </c>
      <c r="AD11" s="110">
        <f>U11-#REF!</f>
        <v>21.516666666666666</v>
      </c>
      <c r="AE11" s="111" t="e">
        <f>AD11/#REF!</f>
        <v>#DIV/0!</v>
      </c>
      <c r="AF11" s="93"/>
      <c r="AG11" s="14"/>
      <c r="AH11" s="14"/>
      <c r="AI11" s="14"/>
      <c r="AJ11" s="14"/>
    </row>
    <row r="12" spans="1:36" s="7" customFormat="1" ht="16.5">
      <c r="A12" s="24">
        <v>8</v>
      </c>
      <c r="B12" s="25" t="s">
        <v>22</v>
      </c>
      <c r="C12" s="85">
        <v>240</v>
      </c>
      <c r="D12" s="86">
        <v>240</v>
      </c>
      <c r="E12" s="85">
        <v>400</v>
      </c>
      <c r="F12" s="85">
        <v>980</v>
      </c>
      <c r="G12" s="85">
        <v>202.8</v>
      </c>
      <c r="H12" s="85">
        <v>560</v>
      </c>
      <c r="I12" s="87">
        <v>100</v>
      </c>
      <c r="J12" s="85">
        <v>360</v>
      </c>
      <c r="K12" s="85">
        <v>360</v>
      </c>
      <c r="L12" s="87" t="s">
        <v>77</v>
      </c>
      <c r="M12" s="88"/>
      <c r="N12" s="86"/>
      <c r="O12" s="88"/>
      <c r="P12" s="86"/>
      <c r="Q12" s="86"/>
      <c r="R12" s="89">
        <f t="shared" si="0"/>
        <v>437.1333333333334</v>
      </c>
      <c r="S12" s="90">
        <f>AVERAGE(J12:K12)</f>
        <v>360</v>
      </c>
      <c r="T12" s="90"/>
      <c r="U12" s="91">
        <f t="shared" si="2"/>
        <v>398.5666666666667</v>
      </c>
      <c r="V12" s="92" t="e">
        <f>#REF!</f>
        <v>#REF!</v>
      </c>
      <c r="W12" s="93" t="e">
        <f t="shared" si="3"/>
        <v>#REF!</v>
      </c>
      <c r="X12" s="55">
        <f t="shared" si="4"/>
        <v>437.1333333333334</v>
      </c>
      <c r="Y12" s="56">
        <f t="shared" si="5"/>
        <v>360</v>
      </c>
      <c r="Z12" s="57"/>
      <c r="AA12" s="58">
        <f t="shared" si="6"/>
        <v>398.5666666666667</v>
      </c>
      <c r="AB12" s="110">
        <f>U12-#REF!</f>
        <v>398.5666666666667</v>
      </c>
      <c r="AC12" s="111" t="e">
        <f>AB12/#REF!</f>
        <v>#DIV/0!</v>
      </c>
      <c r="AD12" s="110">
        <f>U12-#REF!</f>
        <v>398.5666666666667</v>
      </c>
      <c r="AE12" s="111" t="e">
        <f>AD12/#REF!</f>
        <v>#DIV/0!</v>
      </c>
      <c r="AF12" s="93"/>
      <c r="AG12" s="14"/>
      <c r="AH12" s="14"/>
      <c r="AI12" s="14"/>
      <c r="AJ12" s="14"/>
    </row>
    <row r="13" spans="1:36" s="7" customFormat="1" ht="15.75" customHeight="1">
      <c r="A13" s="24">
        <v>9</v>
      </c>
      <c r="B13" s="25" t="s">
        <v>23</v>
      </c>
      <c r="C13" s="85">
        <v>90</v>
      </c>
      <c r="D13" s="86">
        <v>90</v>
      </c>
      <c r="E13" s="85">
        <v>80</v>
      </c>
      <c r="F13" s="85">
        <v>95</v>
      </c>
      <c r="G13" s="85">
        <v>48</v>
      </c>
      <c r="H13" s="85">
        <v>48</v>
      </c>
      <c r="I13" s="87">
        <v>100</v>
      </c>
      <c r="J13" s="85"/>
      <c r="K13" s="85"/>
      <c r="L13" s="87" t="s">
        <v>97</v>
      </c>
      <c r="M13" s="42"/>
      <c r="N13" s="86"/>
      <c r="O13" s="88"/>
      <c r="P13" s="86"/>
      <c r="Q13" s="86"/>
      <c r="R13" s="89">
        <f t="shared" si="0"/>
        <v>75.16666666666667</v>
      </c>
      <c r="S13" s="90"/>
      <c r="T13" s="90"/>
      <c r="U13" s="91">
        <f t="shared" si="2"/>
        <v>75.16666666666667</v>
      </c>
      <c r="V13" s="92" t="e">
        <f>#REF!</f>
        <v>#REF!</v>
      </c>
      <c r="W13" s="93" t="e">
        <f t="shared" si="3"/>
        <v>#REF!</v>
      </c>
      <c r="X13" s="55">
        <f t="shared" si="4"/>
        <v>75.16666666666667</v>
      </c>
      <c r="Y13" s="56"/>
      <c r="Z13" s="57"/>
      <c r="AA13" s="58">
        <f t="shared" si="6"/>
        <v>75.16666666666667</v>
      </c>
      <c r="AB13" s="110">
        <f>U13-#REF!</f>
        <v>75.16666666666667</v>
      </c>
      <c r="AC13" s="111" t="e">
        <f>AB13/#REF!</f>
        <v>#DIV/0!</v>
      </c>
      <c r="AD13" s="110">
        <f>U13-#REF!</f>
        <v>75.16666666666667</v>
      </c>
      <c r="AE13" s="111" t="e">
        <f>AD13/#REF!</f>
        <v>#DIV/0!</v>
      </c>
      <c r="AF13" s="93"/>
      <c r="AG13" s="14"/>
      <c r="AH13" s="14"/>
      <c r="AI13" s="14"/>
      <c r="AJ13" s="14"/>
    </row>
    <row r="14" spans="1:36" s="7" customFormat="1" ht="16.5">
      <c r="A14" s="24">
        <v>10</v>
      </c>
      <c r="B14" s="25" t="s">
        <v>24</v>
      </c>
      <c r="C14" s="85">
        <v>200</v>
      </c>
      <c r="D14" s="86">
        <v>279</v>
      </c>
      <c r="E14" s="85">
        <v>187</v>
      </c>
      <c r="F14" s="85">
        <v>395</v>
      </c>
      <c r="G14" s="85">
        <v>240</v>
      </c>
      <c r="H14" s="85">
        <v>390</v>
      </c>
      <c r="I14" s="87">
        <v>100</v>
      </c>
      <c r="J14" s="85">
        <v>163</v>
      </c>
      <c r="K14" s="85">
        <v>345</v>
      </c>
      <c r="L14" s="87" t="s">
        <v>77</v>
      </c>
      <c r="M14" s="88"/>
      <c r="N14" s="86"/>
      <c r="O14" s="88"/>
      <c r="P14" s="86"/>
      <c r="Q14" s="86"/>
      <c r="R14" s="89">
        <f t="shared" si="0"/>
        <v>281.8333333333333</v>
      </c>
      <c r="S14" s="90">
        <f aca="true" t="shared" si="7" ref="S14:S15">AVERAGE(J14:K14)</f>
        <v>254</v>
      </c>
      <c r="T14" s="90"/>
      <c r="U14" s="91">
        <f t="shared" si="2"/>
        <v>267.91666666666663</v>
      </c>
      <c r="V14" s="92" t="e">
        <f>#REF!</f>
        <v>#REF!</v>
      </c>
      <c r="W14" s="93" t="e">
        <f t="shared" si="3"/>
        <v>#REF!</v>
      </c>
      <c r="X14" s="55">
        <f t="shared" si="4"/>
        <v>281.8333333333333</v>
      </c>
      <c r="Y14" s="56">
        <f aca="true" t="shared" si="8" ref="Y14:Y20">AVERAGE(J14:K14)</f>
        <v>254</v>
      </c>
      <c r="Z14" s="57"/>
      <c r="AA14" s="58">
        <f t="shared" si="6"/>
        <v>267.91666666666663</v>
      </c>
      <c r="AB14" s="110">
        <f>U14-#REF!</f>
        <v>267.91666666666663</v>
      </c>
      <c r="AC14" s="111" t="e">
        <f>AB14/#REF!</f>
        <v>#DIV/0!</v>
      </c>
      <c r="AD14" s="110">
        <f>U14-#REF!</f>
        <v>267.91666666666663</v>
      </c>
      <c r="AE14" s="111" t="e">
        <f>AD14/#REF!</f>
        <v>#DIV/0!</v>
      </c>
      <c r="AF14" s="93"/>
      <c r="AG14" s="14"/>
      <c r="AH14" s="14"/>
      <c r="AI14" s="14"/>
      <c r="AJ14" s="14"/>
    </row>
    <row r="15" spans="1:36" s="7" customFormat="1" ht="15.75" customHeight="1">
      <c r="A15" s="24">
        <v>11</v>
      </c>
      <c r="B15" s="25" t="s">
        <v>25</v>
      </c>
      <c r="C15" s="85">
        <v>300</v>
      </c>
      <c r="D15" s="86">
        <v>338</v>
      </c>
      <c r="E15" s="85">
        <v>200</v>
      </c>
      <c r="F15" s="85">
        <v>434</v>
      </c>
      <c r="G15" s="85">
        <v>267.5</v>
      </c>
      <c r="H15" s="85">
        <v>368</v>
      </c>
      <c r="I15" s="87">
        <v>100</v>
      </c>
      <c r="J15" s="85">
        <v>250</v>
      </c>
      <c r="K15" s="85">
        <v>358</v>
      </c>
      <c r="L15" s="87" t="s">
        <v>77</v>
      </c>
      <c r="M15" s="88"/>
      <c r="N15" s="86"/>
      <c r="O15" s="88"/>
      <c r="P15" s="86"/>
      <c r="Q15" s="86"/>
      <c r="R15" s="89">
        <f t="shared" si="0"/>
        <v>317.9166666666667</v>
      </c>
      <c r="S15" s="90">
        <f t="shared" si="7"/>
        <v>304</v>
      </c>
      <c r="T15" s="90"/>
      <c r="U15" s="91">
        <f t="shared" si="2"/>
        <v>310.95833333333337</v>
      </c>
      <c r="V15" s="92" t="e">
        <f>#REF!</f>
        <v>#REF!</v>
      </c>
      <c r="W15" s="93" t="e">
        <f t="shared" si="3"/>
        <v>#REF!</v>
      </c>
      <c r="X15" s="55">
        <f t="shared" si="4"/>
        <v>317.9166666666667</v>
      </c>
      <c r="Y15" s="56">
        <f t="shared" si="8"/>
        <v>304</v>
      </c>
      <c r="Z15" s="57"/>
      <c r="AA15" s="58">
        <f t="shared" si="6"/>
        <v>310.95833333333337</v>
      </c>
      <c r="AB15" s="110">
        <f>U15-#REF!</f>
        <v>310.95833333333337</v>
      </c>
      <c r="AC15" s="111" t="e">
        <f>AB15/#REF!</f>
        <v>#DIV/0!</v>
      </c>
      <c r="AD15" s="110">
        <f>U15-#REF!</f>
        <v>310.95833333333337</v>
      </c>
      <c r="AE15" s="111" t="e">
        <f>AD15/#REF!</f>
        <v>#DIV/0!</v>
      </c>
      <c r="AF15" s="93"/>
      <c r="AG15" s="14"/>
      <c r="AH15" s="14"/>
      <c r="AI15" s="14"/>
      <c r="AJ15" s="14"/>
    </row>
    <row r="16" spans="1:256" ht="16.5">
      <c r="A16" s="24">
        <v>12</v>
      </c>
      <c r="B16" s="25" t="s">
        <v>26</v>
      </c>
      <c r="C16" s="85">
        <v>532</v>
      </c>
      <c r="D16" s="86">
        <v>678</v>
      </c>
      <c r="E16" s="85">
        <v>534</v>
      </c>
      <c r="F16" s="85">
        <v>895</v>
      </c>
      <c r="G16" s="85">
        <v>515.8</v>
      </c>
      <c r="H16" s="85">
        <v>690.5</v>
      </c>
      <c r="I16" s="87">
        <v>100</v>
      </c>
      <c r="J16" s="85">
        <v>790</v>
      </c>
      <c r="K16" s="85">
        <v>790</v>
      </c>
      <c r="L16" s="87" t="s">
        <v>77</v>
      </c>
      <c r="M16" s="88"/>
      <c r="N16" s="86"/>
      <c r="O16" s="88"/>
      <c r="P16" s="86"/>
      <c r="Q16" s="86"/>
      <c r="R16" s="89">
        <f t="shared" si="0"/>
        <v>640.8833333333333</v>
      </c>
      <c r="S16" s="90"/>
      <c r="T16" s="90"/>
      <c r="U16" s="91">
        <f t="shared" si="2"/>
        <v>640.8833333333333</v>
      </c>
      <c r="V16" s="92" t="e">
        <f>#REF!</f>
        <v>#REF!</v>
      </c>
      <c r="W16" s="93" t="e">
        <f t="shared" si="3"/>
        <v>#REF!</v>
      </c>
      <c r="X16" s="55">
        <f t="shared" si="4"/>
        <v>640.8833333333333</v>
      </c>
      <c r="Y16" s="56">
        <f t="shared" si="8"/>
        <v>790</v>
      </c>
      <c r="Z16" s="57"/>
      <c r="AA16" s="58">
        <f t="shared" si="6"/>
        <v>715.4416666666666</v>
      </c>
      <c r="AB16" s="110">
        <f>U16-#REF!</f>
        <v>640.8833333333333</v>
      </c>
      <c r="AC16" s="111" t="e">
        <f>AB16/#REF!</f>
        <v>#DIV/0!</v>
      </c>
      <c r="AD16" s="110">
        <f>U16-#REF!</f>
        <v>640.8833333333333</v>
      </c>
      <c r="AE16" s="111" t="e">
        <f>AD16/#REF!</f>
        <v>#DIV/0!</v>
      </c>
      <c r="AF16" s="93"/>
      <c r="AG16" s="42"/>
      <c r="AH16" s="42"/>
      <c r="AI16" s="42"/>
      <c r="AJ16" s="42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>
      <c r="A17" s="24">
        <v>13</v>
      </c>
      <c r="B17" s="25" t="s">
        <v>27</v>
      </c>
      <c r="C17" s="94"/>
      <c r="D17" s="86"/>
      <c r="E17" s="85">
        <v>442</v>
      </c>
      <c r="F17" s="85">
        <v>519</v>
      </c>
      <c r="G17" s="85">
        <v>336</v>
      </c>
      <c r="H17" s="85">
        <v>360</v>
      </c>
      <c r="I17" s="87">
        <v>100</v>
      </c>
      <c r="J17" s="85">
        <v>350</v>
      </c>
      <c r="K17" s="85">
        <v>350</v>
      </c>
      <c r="L17" s="87" t="s">
        <v>77</v>
      </c>
      <c r="M17" s="88"/>
      <c r="N17" s="86"/>
      <c r="O17" s="88"/>
      <c r="P17" s="86"/>
      <c r="Q17" s="86"/>
      <c r="R17" s="89">
        <f t="shared" si="0"/>
        <v>414.25</v>
      </c>
      <c r="S17" s="90">
        <f aca="true" t="shared" si="9" ref="S17:S20">AVERAGE(J17:K17)</f>
        <v>350</v>
      </c>
      <c r="T17" s="90"/>
      <c r="U17" s="91">
        <f t="shared" si="2"/>
        <v>382.125</v>
      </c>
      <c r="V17" s="92" t="e">
        <f>#REF!</f>
        <v>#REF!</v>
      </c>
      <c r="W17" s="93" t="e">
        <f t="shared" si="3"/>
        <v>#REF!</v>
      </c>
      <c r="X17" s="55">
        <f t="shared" si="4"/>
        <v>414.25</v>
      </c>
      <c r="Y17" s="56">
        <f t="shared" si="8"/>
        <v>350</v>
      </c>
      <c r="Z17" s="57"/>
      <c r="AA17" s="58">
        <f t="shared" si="6"/>
        <v>382.125</v>
      </c>
      <c r="AB17" s="110">
        <f>U17-#REF!</f>
        <v>382.125</v>
      </c>
      <c r="AC17" s="111" t="e">
        <f>AB17/#REF!</f>
        <v>#DIV/0!</v>
      </c>
      <c r="AD17" s="110">
        <f>U17-#REF!</f>
        <v>382.125</v>
      </c>
      <c r="AE17" s="111" t="e">
        <f>AD17/#REF!</f>
        <v>#DIV/0!</v>
      </c>
      <c r="AF17" s="93"/>
      <c r="AG17" s="42"/>
      <c r="AH17" s="42"/>
      <c r="AI17" s="42"/>
      <c r="AJ17" s="42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>
      <c r="A18" s="24">
        <v>14</v>
      </c>
      <c r="B18" s="25" t="s">
        <v>28</v>
      </c>
      <c r="C18" s="94">
        <v>291</v>
      </c>
      <c r="D18" s="86">
        <v>291</v>
      </c>
      <c r="E18" s="85">
        <v>334</v>
      </c>
      <c r="F18" s="85">
        <v>369</v>
      </c>
      <c r="G18" s="85">
        <v>362.9</v>
      </c>
      <c r="H18" s="85">
        <v>450.4</v>
      </c>
      <c r="I18" s="87" t="s">
        <v>77</v>
      </c>
      <c r="J18" s="85">
        <v>350</v>
      </c>
      <c r="K18" s="85">
        <v>350</v>
      </c>
      <c r="L18" s="87" t="s">
        <v>77</v>
      </c>
      <c r="M18" s="88"/>
      <c r="N18" s="86"/>
      <c r="O18" s="88"/>
      <c r="P18" s="86"/>
      <c r="Q18" s="86"/>
      <c r="R18" s="89">
        <f t="shared" si="0"/>
        <v>349.7166666666667</v>
      </c>
      <c r="S18" s="90">
        <f t="shared" si="9"/>
        <v>350</v>
      </c>
      <c r="T18" s="90"/>
      <c r="U18" s="91">
        <f t="shared" si="2"/>
        <v>349.85833333333335</v>
      </c>
      <c r="V18" s="92" t="e">
        <f>#REF!</f>
        <v>#REF!</v>
      </c>
      <c r="W18" s="93" t="e">
        <f t="shared" si="3"/>
        <v>#REF!</v>
      </c>
      <c r="X18" s="55">
        <f t="shared" si="4"/>
        <v>349.7166666666667</v>
      </c>
      <c r="Y18" s="56">
        <f t="shared" si="8"/>
        <v>350</v>
      </c>
      <c r="Z18" s="57"/>
      <c r="AA18" s="58">
        <f t="shared" si="6"/>
        <v>349.85833333333335</v>
      </c>
      <c r="AB18" s="110">
        <f>U18-#REF!</f>
        <v>349.85833333333335</v>
      </c>
      <c r="AC18" s="111" t="e">
        <f>AB18/#REF!</f>
        <v>#DIV/0!</v>
      </c>
      <c r="AD18" s="110">
        <f>U18-#REF!</f>
        <v>349.85833333333335</v>
      </c>
      <c r="AE18" s="111" t="e">
        <f>AD18/#REF!</f>
        <v>#DIV/0!</v>
      </c>
      <c r="AF18" s="93"/>
      <c r="AG18" s="42"/>
      <c r="AH18" s="42"/>
      <c r="AI18" s="42"/>
      <c r="AJ18" s="42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6.5">
      <c r="A19" s="24">
        <v>15</v>
      </c>
      <c r="B19" s="25" t="s">
        <v>29</v>
      </c>
      <c r="C19" s="94">
        <v>139</v>
      </c>
      <c r="D19" s="86">
        <v>139</v>
      </c>
      <c r="E19" s="85">
        <v>161</v>
      </c>
      <c r="F19" s="85">
        <v>185</v>
      </c>
      <c r="G19" s="85">
        <v>140</v>
      </c>
      <c r="H19" s="85">
        <v>396</v>
      </c>
      <c r="I19" s="87">
        <v>100</v>
      </c>
      <c r="J19" s="85">
        <v>184</v>
      </c>
      <c r="K19" s="85">
        <v>184</v>
      </c>
      <c r="L19" s="87" t="s">
        <v>77</v>
      </c>
      <c r="M19" s="88"/>
      <c r="N19" s="86"/>
      <c r="O19" s="88"/>
      <c r="P19" s="86"/>
      <c r="Q19" s="86"/>
      <c r="R19" s="89">
        <f t="shared" si="0"/>
        <v>193.33333333333334</v>
      </c>
      <c r="S19" s="90">
        <f t="shared" si="9"/>
        <v>184</v>
      </c>
      <c r="T19" s="90"/>
      <c r="U19" s="91">
        <f t="shared" si="2"/>
        <v>188.66666666666669</v>
      </c>
      <c r="V19" s="92" t="e">
        <f>#REF!</f>
        <v>#REF!</v>
      </c>
      <c r="W19" s="93" t="e">
        <f t="shared" si="3"/>
        <v>#REF!</v>
      </c>
      <c r="X19" s="55">
        <f t="shared" si="4"/>
        <v>193.33333333333334</v>
      </c>
      <c r="Y19" s="56">
        <f t="shared" si="8"/>
        <v>184</v>
      </c>
      <c r="Z19" s="57"/>
      <c r="AA19" s="58">
        <f t="shared" si="6"/>
        <v>188.66666666666669</v>
      </c>
      <c r="AB19" s="110">
        <f>U19-#REF!</f>
        <v>188.66666666666669</v>
      </c>
      <c r="AC19" s="111" t="e">
        <f>AB19/#REF!</f>
        <v>#DIV/0!</v>
      </c>
      <c r="AD19" s="110">
        <f>U19-#REF!</f>
        <v>188.66666666666669</v>
      </c>
      <c r="AE19" s="111" t="e">
        <f>AD19/#REF!</f>
        <v>#DIV/0!</v>
      </c>
      <c r="AF19" s="93"/>
      <c r="AG19" s="42"/>
      <c r="AH19" s="42"/>
      <c r="AI19" s="42"/>
      <c r="AJ19" s="42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>
      <c r="A20" s="24">
        <v>16</v>
      </c>
      <c r="B20" s="25" t="s">
        <v>30</v>
      </c>
      <c r="C20" s="85">
        <v>53</v>
      </c>
      <c r="D20" s="86">
        <v>230</v>
      </c>
      <c r="E20" s="85">
        <v>43</v>
      </c>
      <c r="F20" s="85">
        <v>967</v>
      </c>
      <c r="G20" s="85">
        <v>43.3</v>
      </c>
      <c r="H20" s="85">
        <v>270.5</v>
      </c>
      <c r="I20" s="87">
        <v>100</v>
      </c>
      <c r="J20" s="85">
        <v>260</v>
      </c>
      <c r="K20" s="85">
        <v>350</v>
      </c>
      <c r="L20" s="87" t="s">
        <v>77</v>
      </c>
      <c r="M20" s="88"/>
      <c r="N20" s="86"/>
      <c r="O20" s="88"/>
      <c r="P20" s="86"/>
      <c r="Q20" s="86"/>
      <c r="R20" s="89">
        <f t="shared" si="0"/>
        <v>267.8</v>
      </c>
      <c r="S20" s="90">
        <f t="shared" si="9"/>
        <v>305</v>
      </c>
      <c r="T20" s="90"/>
      <c r="U20" s="91">
        <f t="shared" si="2"/>
        <v>286.4</v>
      </c>
      <c r="V20" s="92" t="e">
        <f>#REF!</f>
        <v>#REF!</v>
      </c>
      <c r="W20" s="93" t="e">
        <f t="shared" si="3"/>
        <v>#REF!</v>
      </c>
      <c r="X20" s="55">
        <f t="shared" si="4"/>
        <v>267.8</v>
      </c>
      <c r="Y20" s="56">
        <f t="shared" si="8"/>
        <v>305</v>
      </c>
      <c r="Z20" s="57"/>
      <c r="AA20" s="58">
        <f t="shared" si="6"/>
        <v>286.4</v>
      </c>
      <c r="AB20" s="110">
        <f>U20-#REF!</f>
        <v>286.4</v>
      </c>
      <c r="AC20" s="111" t="e">
        <f>AB20/#REF!</f>
        <v>#DIV/0!</v>
      </c>
      <c r="AD20" s="110">
        <f>U20-#REF!</f>
        <v>286.4</v>
      </c>
      <c r="AE20" s="111" t="e">
        <f>AD20/#REF!</f>
        <v>#DIV/0!</v>
      </c>
      <c r="AF20" s="93"/>
      <c r="AG20" s="42"/>
      <c r="AH20" s="42"/>
      <c r="AI20" s="42"/>
      <c r="AJ20" s="42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36" s="7" customFormat="1" ht="17.25">
      <c r="A21" s="24">
        <v>17</v>
      </c>
      <c r="B21" s="25" t="s">
        <v>31</v>
      </c>
      <c r="C21" s="85">
        <v>328</v>
      </c>
      <c r="D21" s="86">
        <v>328</v>
      </c>
      <c r="E21" s="94">
        <v>236</v>
      </c>
      <c r="F21" s="85">
        <v>886</v>
      </c>
      <c r="G21" s="85">
        <v>115</v>
      </c>
      <c r="H21" s="85">
        <v>195</v>
      </c>
      <c r="I21" s="87">
        <v>100</v>
      </c>
      <c r="J21" s="85"/>
      <c r="K21" s="85"/>
      <c r="L21" s="87" t="s">
        <v>97</v>
      </c>
      <c r="M21" s="88"/>
      <c r="N21" s="86"/>
      <c r="O21" s="88"/>
      <c r="P21" s="86"/>
      <c r="Q21" s="86"/>
      <c r="R21" s="89">
        <f t="shared" si="0"/>
        <v>348</v>
      </c>
      <c r="S21" s="90"/>
      <c r="T21" s="90"/>
      <c r="U21" s="91">
        <f t="shared" si="2"/>
        <v>348</v>
      </c>
      <c r="V21" s="92" t="e">
        <f>#REF!</f>
        <v>#REF!</v>
      </c>
      <c r="W21" s="93" t="e">
        <f t="shared" si="3"/>
        <v>#REF!</v>
      </c>
      <c r="X21" s="55">
        <f t="shared" si="4"/>
        <v>348</v>
      </c>
      <c r="Y21" s="56"/>
      <c r="Z21" s="57"/>
      <c r="AA21" s="58">
        <f t="shared" si="6"/>
        <v>348</v>
      </c>
      <c r="AB21" s="110">
        <f>U21-#REF!</f>
        <v>348</v>
      </c>
      <c r="AC21" s="111" t="e">
        <f>AB21/#REF!</f>
        <v>#DIV/0!</v>
      </c>
      <c r="AD21" s="110">
        <f>U21-#REF!</f>
        <v>348</v>
      </c>
      <c r="AE21" s="111" t="e">
        <f>AD21/#REF!</f>
        <v>#DIV/0!</v>
      </c>
      <c r="AF21" s="93"/>
      <c r="AG21" s="14"/>
      <c r="AH21" s="14"/>
      <c r="AI21" s="14"/>
      <c r="AJ21" s="14"/>
    </row>
    <row r="22" spans="1:36" s="7" customFormat="1" ht="17.25">
      <c r="A22" s="24">
        <v>18</v>
      </c>
      <c r="B22" s="25" t="s">
        <v>32</v>
      </c>
      <c r="C22" s="85">
        <v>163</v>
      </c>
      <c r="D22" s="86">
        <v>163</v>
      </c>
      <c r="E22" s="94">
        <v>238</v>
      </c>
      <c r="F22" s="85">
        <v>232</v>
      </c>
      <c r="G22" s="85">
        <v>147</v>
      </c>
      <c r="H22" s="85">
        <v>256</v>
      </c>
      <c r="I22" s="87">
        <v>100</v>
      </c>
      <c r="J22" s="85"/>
      <c r="K22" s="85"/>
      <c r="L22" s="87" t="s">
        <v>97</v>
      </c>
      <c r="M22" s="88"/>
      <c r="N22" s="86"/>
      <c r="O22" s="88"/>
      <c r="P22" s="86"/>
      <c r="Q22" s="86"/>
      <c r="R22" s="89">
        <f t="shared" si="0"/>
        <v>199.83333333333334</v>
      </c>
      <c r="S22" s="90"/>
      <c r="T22" s="90"/>
      <c r="U22" s="91">
        <f t="shared" si="2"/>
        <v>199.83333333333334</v>
      </c>
      <c r="V22" s="92" t="e">
        <f>#REF!</f>
        <v>#REF!</v>
      </c>
      <c r="W22" s="93" t="e">
        <f t="shared" si="3"/>
        <v>#REF!</v>
      </c>
      <c r="X22" s="55">
        <f t="shared" si="4"/>
        <v>199.83333333333334</v>
      </c>
      <c r="Y22" s="56"/>
      <c r="Z22" s="57"/>
      <c r="AA22" s="58">
        <f t="shared" si="6"/>
        <v>199.83333333333334</v>
      </c>
      <c r="AB22" s="110">
        <f>U22-#REF!</f>
        <v>199.83333333333334</v>
      </c>
      <c r="AC22" s="111" t="e">
        <f>AB22/#REF!</f>
        <v>#DIV/0!</v>
      </c>
      <c r="AD22" s="110">
        <f>U22-#REF!</f>
        <v>199.83333333333334</v>
      </c>
      <c r="AE22" s="111" t="e">
        <f>AD22/#REF!</f>
        <v>#DIV/0!</v>
      </c>
      <c r="AF22" s="93"/>
      <c r="AG22" s="14"/>
      <c r="AH22" s="14"/>
      <c r="AI22" s="14"/>
      <c r="AJ22" s="14"/>
    </row>
    <row r="23" spans="1:32" ht="16.5">
      <c r="A23" s="24">
        <v>19</v>
      </c>
      <c r="B23" s="25" t="s">
        <v>33</v>
      </c>
      <c r="C23" s="85">
        <v>77</v>
      </c>
      <c r="D23" s="86">
        <v>77</v>
      </c>
      <c r="E23" s="94">
        <v>26</v>
      </c>
      <c r="F23" s="85">
        <v>140</v>
      </c>
      <c r="G23" s="85">
        <v>31.1</v>
      </c>
      <c r="H23" s="85">
        <v>97.9</v>
      </c>
      <c r="I23" s="87">
        <v>100</v>
      </c>
      <c r="J23" s="85">
        <v>25</v>
      </c>
      <c r="K23" s="85">
        <v>82</v>
      </c>
      <c r="L23" s="87" t="s">
        <v>77</v>
      </c>
      <c r="M23" s="88"/>
      <c r="N23" s="86"/>
      <c r="O23" s="88"/>
      <c r="P23" s="86"/>
      <c r="Q23" s="86"/>
      <c r="R23" s="89">
        <f t="shared" si="0"/>
        <v>74.83333333333333</v>
      </c>
      <c r="S23" s="90">
        <f aca="true" t="shared" si="10" ref="S23:S34">AVERAGE(J23:K23)</f>
        <v>53.5</v>
      </c>
      <c r="T23" s="90"/>
      <c r="U23" s="91">
        <f t="shared" si="2"/>
        <v>64.16666666666666</v>
      </c>
      <c r="V23" s="92" t="e">
        <f>#REF!</f>
        <v>#REF!</v>
      </c>
      <c r="W23" s="93" t="e">
        <f t="shared" si="3"/>
        <v>#REF!</v>
      </c>
      <c r="X23" s="55">
        <f t="shared" si="4"/>
        <v>74.83333333333333</v>
      </c>
      <c r="Y23" s="56">
        <f aca="true" t="shared" si="11" ref="Y23:Y36">AVERAGE(J23:K23)</f>
        <v>53.5</v>
      </c>
      <c r="Z23" s="57"/>
      <c r="AA23" s="58">
        <f t="shared" si="6"/>
        <v>64.16666666666666</v>
      </c>
      <c r="AB23" s="110">
        <f>U23-#REF!</f>
        <v>64.16666666666666</v>
      </c>
      <c r="AC23" s="111" t="e">
        <f>AB23/#REF!</f>
        <v>#DIV/0!</v>
      </c>
      <c r="AD23" s="110">
        <f>U23-#REF!</f>
        <v>64.16666666666666</v>
      </c>
      <c r="AE23" s="111" t="e">
        <f>AD23/#REF!</f>
        <v>#DIV/0!</v>
      </c>
      <c r="AF23" s="93"/>
    </row>
    <row r="24" spans="1:32" ht="17.25" customHeight="1">
      <c r="A24" s="24">
        <v>20</v>
      </c>
      <c r="B24" s="25" t="s">
        <v>34</v>
      </c>
      <c r="C24" s="85">
        <v>42</v>
      </c>
      <c r="D24" s="86">
        <v>42</v>
      </c>
      <c r="E24" s="94">
        <v>37</v>
      </c>
      <c r="F24" s="85">
        <v>37</v>
      </c>
      <c r="G24" s="85">
        <v>34.7</v>
      </c>
      <c r="H24" s="85">
        <v>40.2</v>
      </c>
      <c r="I24" s="87">
        <v>100</v>
      </c>
      <c r="J24" s="85">
        <v>56</v>
      </c>
      <c r="K24" s="85">
        <v>56</v>
      </c>
      <c r="L24" s="87" t="s">
        <v>77</v>
      </c>
      <c r="M24" s="88"/>
      <c r="N24" s="86"/>
      <c r="O24" s="88"/>
      <c r="P24" s="86"/>
      <c r="Q24" s="86"/>
      <c r="R24" s="89">
        <f t="shared" si="0"/>
        <v>38.81666666666666</v>
      </c>
      <c r="S24" s="90">
        <f t="shared" si="10"/>
        <v>56</v>
      </c>
      <c r="T24" s="90"/>
      <c r="U24" s="91">
        <f t="shared" si="2"/>
        <v>47.40833333333333</v>
      </c>
      <c r="V24" s="92" t="e">
        <f>#REF!</f>
        <v>#REF!</v>
      </c>
      <c r="W24" s="93" t="e">
        <f t="shared" si="3"/>
        <v>#REF!</v>
      </c>
      <c r="X24" s="55">
        <f t="shared" si="4"/>
        <v>38.81666666666666</v>
      </c>
      <c r="Y24" s="56">
        <f t="shared" si="11"/>
        <v>56</v>
      </c>
      <c r="Z24" s="57"/>
      <c r="AA24" s="58">
        <f t="shared" si="6"/>
        <v>47.40833333333333</v>
      </c>
      <c r="AB24" s="110">
        <f>U24-#REF!</f>
        <v>47.40833333333333</v>
      </c>
      <c r="AC24" s="111" t="e">
        <f>AB24/#REF!</f>
        <v>#DIV/0!</v>
      </c>
      <c r="AD24" s="110">
        <f>U24-#REF!</f>
        <v>47.40833333333333</v>
      </c>
      <c r="AE24" s="111" t="e">
        <f>AD24/#REF!</f>
        <v>#DIV/0!</v>
      </c>
      <c r="AF24" s="93"/>
    </row>
    <row r="25" spans="1:32" ht="21" customHeight="1">
      <c r="A25" s="24">
        <v>21</v>
      </c>
      <c r="B25" s="25" t="s">
        <v>35</v>
      </c>
      <c r="C25" s="85">
        <v>42</v>
      </c>
      <c r="D25" s="86">
        <v>42</v>
      </c>
      <c r="E25" s="94">
        <v>40</v>
      </c>
      <c r="F25" s="85">
        <v>40</v>
      </c>
      <c r="G25" s="85">
        <v>37.7</v>
      </c>
      <c r="H25" s="85">
        <v>57.8</v>
      </c>
      <c r="I25" s="87">
        <v>100</v>
      </c>
      <c r="J25" s="85">
        <v>43.33</v>
      </c>
      <c r="K25" s="85">
        <v>49.16</v>
      </c>
      <c r="L25" s="87" t="s">
        <v>77</v>
      </c>
      <c r="M25" s="88"/>
      <c r="N25" s="86"/>
      <c r="O25" s="88"/>
      <c r="P25" s="86"/>
      <c r="Q25" s="86"/>
      <c r="R25" s="89">
        <f t="shared" si="0"/>
        <v>43.25</v>
      </c>
      <c r="S25" s="90">
        <f t="shared" si="10"/>
        <v>46.245</v>
      </c>
      <c r="T25" s="90"/>
      <c r="U25" s="91">
        <f t="shared" si="2"/>
        <v>44.7475</v>
      </c>
      <c r="V25" s="92" t="e">
        <f>#REF!</f>
        <v>#REF!</v>
      </c>
      <c r="W25" s="93" t="e">
        <f t="shared" si="3"/>
        <v>#REF!</v>
      </c>
      <c r="X25" s="55">
        <f t="shared" si="4"/>
        <v>43.25</v>
      </c>
      <c r="Y25" s="56">
        <f t="shared" si="11"/>
        <v>46.245</v>
      </c>
      <c r="Z25" s="57"/>
      <c r="AA25" s="58">
        <f t="shared" si="6"/>
        <v>44.7475</v>
      </c>
      <c r="AB25" s="110">
        <f>U25-#REF!</f>
        <v>44.7475</v>
      </c>
      <c r="AC25" s="111" t="e">
        <f>AB25/#REF!</f>
        <v>#DIV/0!</v>
      </c>
      <c r="AD25" s="110">
        <f>U25-#REF!</f>
        <v>44.7475</v>
      </c>
      <c r="AE25" s="111" t="e">
        <f>AD25/#REF!</f>
        <v>#DIV/0!</v>
      </c>
      <c r="AF25" s="93"/>
    </row>
    <row r="26" spans="1:32" ht="18.75" customHeight="1">
      <c r="A26" s="24">
        <v>22</v>
      </c>
      <c r="B26" s="25" t="s">
        <v>36</v>
      </c>
      <c r="C26" s="85">
        <v>52</v>
      </c>
      <c r="D26" s="86">
        <v>52</v>
      </c>
      <c r="E26" s="94">
        <v>48</v>
      </c>
      <c r="F26" s="85">
        <v>80</v>
      </c>
      <c r="G26" s="85">
        <v>40.7</v>
      </c>
      <c r="H26" s="85">
        <v>74.9</v>
      </c>
      <c r="I26" s="87">
        <v>100</v>
      </c>
      <c r="J26" s="85">
        <v>41</v>
      </c>
      <c r="K26" s="85">
        <v>49</v>
      </c>
      <c r="L26" s="87" t="s">
        <v>77</v>
      </c>
      <c r="M26" s="88"/>
      <c r="N26" s="86"/>
      <c r="O26" s="88"/>
      <c r="P26" s="86"/>
      <c r="Q26" s="86"/>
      <c r="R26" s="89">
        <f t="shared" si="0"/>
        <v>57.93333333333334</v>
      </c>
      <c r="S26" s="90">
        <f t="shared" si="10"/>
        <v>45</v>
      </c>
      <c r="T26" s="90"/>
      <c r="U26" s="91">
        <f t="shared" si="2"/>
        <v>51.46666666666667</v>
      </c>
      <c r="V26" s="92" t="e">
        <f>#REF!</f>
        <v>#REF!</v>
      </c>
      <c r="W26" s="93" t="e">
        <f t="shared" si="3"/>
        <v>#REF!</v>
      </c>
      <c r="X26" s="55">
        <f t="shared" si="4"/>
        <v>57.93333333333334</v>
      </c>
      <c r="Y26" s="56">
        <f t="shared" si="11"/>
        <v>45</v>
      </c>
      <c r="Z26" s="57"/>
      <c r="AA26" s="58">
        <f t="shared" si="6"/>
        <v>51.46666666666667</v>
      </c>
      <c r="AB26" s="110">
        <f>U26-#REF!</f>
        <v>51.46666666666667</v>
      </c>
      <c r="AC26" s="111" t="e">
        <f>AB26/#REF!</f>
        <v>#DIV/0!</v>
      </c>
      <c r="AD26" s="110">
        <f>U26-#REF!</f>
        <v>51.46666666666667</v>
      </c>
      <c r="AE26" s="111" t="e">
        <f>AD26/#REF!</f>
        <v>#DIV/0!</v>
      </c>
      <c r="AF26" s="93"/>
    </row>
    <row r="27" spans="1:32" ht="16.5" customHeight="1">
      <c r="A27" s="24">
        <v>23</v>
      </c>
      <c r="B27" s="25" t="s">
        <v>37</v>
      </c>
      <c r="C27" s="85">
        <v>176</v>
      </c>
      <c r="D27" s="86">
        <v>176</v>
      </c>
      <c r="E27" s="85">
        <v>183</v>
      </c>
      <c r="F27" s="85">
        <v>260</v>
      </c>
      <c r="G27" s="85">
        <v>189.8</v>
      </c>
      <c r="H27" s="85">
        <v>215.8</v>
      </c>
      <c r="I27" s="87">
        <v>100</v>
      </c>
      <c r="J27" s="85">
        <v>240</v>
      </c>
      <c r="K27" s="85">
        <v>240</v>
      </c>
      <c r="L27" s="87" t="s">
        <v>77</v>
      </c>
      <c r="M27" s="88"/>
      <c r="N27" s="86"/>
      <c r="O27" s="88"/>
      <c r="P27" s="86"/>
      <c r="Q27" s="86"/>
      <c r="R27" s="89">
        <f t="shared" si="0"/>
        <v>200.1</v>
      </c>
      <c r="S27" s="90">
        <f t="shared" si="10"/>
        <v>240</v>
      </c>
      <c r="T27" s="90"/>
      <c r="U27" s="91">
        <f t="shared" si="2"/>
        <v>220.05</v>
      </c>
      <c r="V27" s="92" t="e">
        <f>#REF!</f>
        <v>#REF!</v>
      </c>
      <c r="W27" s="93" t="e">
        <f t="shared" si="3"/>
        <v>#REF!</v>
      </c>
      <c r="X27" s="55">
        <f t="shared" si="4"/>
        <v>200.1</v>
      </c>
      <c r="Y27" s="56">
        <f t="shared" si="11"/>
        <v>240</v>
      </c>
      <c r="Z27" s="57"/>
      <c r="AA27" s="58">
        <f t="shared" si="6"/>
        <v>220.05</v>
      </c>
      <c r="AB27" s="110">
        <f>U27-#REF!</f>
        <v>220.05</v>
      </c>
      <c r="AC27" s="111" t="e">
        <f>AB27/#REF!</f>
        <v>#DIV/0!</v>
      </c>
      <c r="AD27" s="110">
        <f>U27-#REF!</f>
        <v>220.05</v>
      </c>
      <c r="AE27" s="111" t="e">
        <f>AD27/#REF!</f>
        <v>#DIV/0!</v>
      </c>
      <c r="AF27" s="93"/>
    </row>
    <row r="28" spans="1:32" ht="18" customHeight="1">
      <c r="A28" s="24">
        <v>24</v>
      </c>
      <c r="B28" s="25" t="s">
        <v>38</v>
      </c>
      <c r="C28" s="85">
        <v>398</v>
      </c>
      <c r="D28" s="86">
        <v>398</v>
      </c>
      <c r="E28" s="85">
        <v>441</v>
      </c>
      <c r="F28" s="85">
        <v>540</v>
      </c>
      <c r="G28" s="85">
        <v>588</v>
      </c>
      <c r="H28" s="85">
        <v>588</v>
      </c>
      <c r="I28" s="87">
        <v>100</v>
      </c>
      <c r="J28" s="85">
        <v>260</v>
      </c>
      <c r="K28" s="85">
        <v>260</v>
      </c>
      <c r="L28" s="87" t="s">
        <v>77</v>
      </c>
      <c r="M28" s="88"/>
      <c r="N28" s="86"/>
      <c r="O28" s="88"/>
      <c r="P28" s="86"/>
      <c r="Q28" s="86"/>
      <c r="R28" s="89">
        <f t="shared" si="0"/>
        <v>492.1666666666667</v>
      </c>
      <c r="S28" s="90">
        <f t="shared" si="10"/>
        <v>260</v>
      </c>
      <c r="T28" s="90"/>
      <c r="U28" s="91">
        <f t="shared" si="2"/>
        <v>376.08333333333337</v>
      </c>
      <c r="V28" s="92" t="e">
        <f>#REF!</f>
        <v>#REF!</v>
      </c>
      <c r="W28" s="93" t="e">
        <f t="shared" si="3"/>
        <v>#REF!</v>
      </c>
      <c r="X28" s="55">
        <f t="shared" si="4"/>
        <v>492.1666666666667</v>
      </c>
      <c r="Y28" s="56">
        <f t="shared" si="11"/>
        <v>260</v>
      </c>
      <c r="Z28" s="57"/>
      <c r="AA28" s="58">
        <f t="shared" si="6"/>
        <v>376.08333333333337</v>
      </c>
      <c r="AB28" s="110">
        <f>U28-#REF!</f>
        <v>376.08333333333337</v>
      </c>
      <c r="AC28" s="111" t="e">
        <f>AB28/#REF!</f>
        <v>#DIV/0!</v>
      </c>
      <c r="AD28" s="110">
        <f>U28-#REF!</f>
        <v>376.08333333333337</v>
      </c>
      <c r="AE28" s="111" t="e">
        <f>AD28/#REF!</f>
        <v>#DIV/0!</v>
      </c>
      <c r="AF28" s="93"/>
    </row>
    <row r="29" spans="1:32" ht="15.75" customHeight="1">
      <c r="A29" s="24">
        <v>25</v>
      </c>
      <c r="B29" s="25" t="s">
        <v>39</v>
      </c>
      <c r="C29" s="85">
        <v>44.5</v>
      </c>
      <c r="D29" s="86">
        <v>44.5</v>
      </c>
      <c r="E29" s="85">
        <v>44</v>
      </c>
      <c r="F29" s="85">
        <v>64</v>
      </c>
      <c r="G29" s="85">
        <v>44.8</v>
      </c>
      <c r="H29" s="85">
        <v>45.2</v>
      </c>
      <c r="I29" s="87" t="s">
        <v>77</v>
      </c>
      <c r="J29" s="85">
        <v>55</v>
      </c>
      <c r="K29" s="85">
        <v>55</v>
      </c>
      <c r="L29" s="87" t="s">
        <v>77</v>
      </c>
      <c r="M29" s="88"/>
      <c r="N29" s="86"/>
      <c r="O29" s="88"/>
      <c r="P29" s="86"/>
      <c r="Q29" s="86"/>
      <c r="R29" s="89">
        <f t="shared" si="0"/>
        <v>47.833333333333336</v>
      </c>
      <c r="S29" s="90">
        <f t="shared" si="10"/>
        <v>55</v>
      </c>
      <c r="T29" s="90"/>
      <c r="U29" s="91">
        <f t="shared" si="2"/>
        <v>51.41666666666667</v>
      </c>
      <c r="V29" s="92" t="e">
        <f>#REF!</f>
        <v>#REF!</v>
      </c>
      <c r="W29" s="93" t="e">
        <f t="shared" si="3"/>
        <v>#REF!</v>
      </c>
      <c r="X29" s="55">
        <f t="shared" si="4"/>
        <v>47.833333333333336</v>
      </c>
      <c r="Y29" s="56">
        <f t="shared" si="11"/>
        <v>55</v>
      </c>
      <c r="Z29" s="57"/>
      <c r="AA29" s="58">
        <f t="shared" si="6"/>
        <v>51.41666666666667</v>
      </c>
      <c r="AB29" s="110">
        <f>U29-#REF!</f>
        <v>51.41666666666667</v>
      </c>
      <c r="AC29" s="111" t="e">
        <f>AB29/#REF!</f>
        <v>#DIV/0!</v>
      </c>
      <c r="AD29" s="110">
        <f>U29-#REF!</f>
        <v>51.41666666666667</v>
      </c>
      <c r="AE29" s="111" t="e">
        <f>AD29/#REF!</f>
        <v>#DIV/0!</v>
      </c>
      <c r="AF29" s="93"/>
    </row>
    <row r="30" spans="1:32" ht="16.5">
      <c r="A30" s="24">
        <v>26</v>
      </c>
      <c r="B30" s="25" t="s">
        <v>40</v>
      </c>
      <c r="C30" s="85">
        <v>82</v>
      </c>
      <c r="D30" s="86">
        <v>82</v>
      </c>
      <c r="E30" s="85">
        <v>113</v>
      </c>
      <c r="F30" s="85">
        <v>175</v>
      </c>
      <c r="G30" s="85">
        <v>115</v>
      </c>
      <c r="H30" s="85">
        <v>120.5</v>
      </c>
      <c r="I30" s="87">
        <v>100</v>
      </c>
      <c r="J30" s="85">
        <v>92</v>
      </c>
      <c r="K30" s="85">
        <v>115</v>
      </c>
      <c r="L30" s="87" t="s">
        <v>77</v>
      </c>
      <c r="M30" s="88"/>
      <c r="N30" s="86"/>
      <c r="O30" s="88"/>
      <c r="P30" s="86"/>
      <c r="Q30" s="86"/>
      <c r="R30" s="89">
        <f t="shared" si="0"/>
        <v>114.58333333333333</v>
      </c>
      <c r="S30" s="90">
        <f t="shared" si="10"/>
        <v>103.5</v>
      </c>
      <c r="T30" s="90"/>
      <c r="U30" s="91">
        <f t="shared" si="2"/>
        <v>109.04166666666666</v>
      </c>
      <c r="V30" s="92" t="e">
        <f>#REF!</f>
        <v>#REF!</v>
      </c>
      <c r="W30" s="93" t="e">
        <f t="shared" si="3"/>
        <v>#REF!</v>
      </c>
      <c r="X30" s="55">
        <f t="shared" si="4"/>
        <v>114.58333333333333</v>
      </c>
      <c r="Y30" s="56">
        <f t="shared" si="11"/>
        <v>103.5</v>
      </c>
      <c r="Z30" s="57"/>
      <c r="AA30" s="58">
        <f t="shared" si="6"/>
        <v>109.04166666666666</v>
      </c>
      <c r="AB30" s="110">
        <f>U30-#REF!</f>
        <v>109.04166666666666</v>
      </c>
      <c r="AC30" s="111" t="e">
        <f>AB30/#REF!</f>
        <v>#DIV/0!</v>
      </c>
      <c r="AD30" s="110">
        <f>U30-#REF!</f>
        <v>109.04166666666666</v>
      </c>
      <c r="AE30" s="111" t="e">
        <f>AD30/#REF!</f>
        <v>#DIV/0!</v>
      </c>
      <c r="AF30" s="93"/>
    </row>
    <row r="31" spans="1:32" ht="15.75" customHeight="1">
      <c r="A31" s="24">
        <v>27</v>
      </c>
      <c r="B31" s="25" t="s">
        <v>41</v>
      </c>
      <c r="C31" s="85">
        <v>378</v>
      </c>
      <c r="D31" s="86">
        <v>378</v>
      </c>
      <c r="E31" s="85">
        <v>336</v>
      </c>
      <c r="F31" s="85">
        <v>701</v>
      </c>
      <c r="G31" s="85">
        <v>376.4</v>
      </c>
      <c r="H31" s="85">
        <v>420.5</v>
      </c>
      <c r="I31" s="87">
        <v>100</v>
      </c>
      <c r="J31" s="85">
        <v>320</v>
      </c>
      <c r="K31" s="85">
        <v>320</v>
      </c>
      <c r="L31" s="87" t="s">
        <v>77</v>
      </c>
      <c r="M31" s="85"/>
      <c r="N31" s="88"/>
      <c r="O31" s="88"/>
      <c r="P31" s="85"/>
      <c r="Q31" s="86"/>
      <c r="R31" s="89">
        <f t="shared" si="0"/>
        <v>431.65000000000003</v>
      </c>
      <c r="S31" s="90">
        <f t="shared" si="10"/>
        <v>320</v>
      </c>
      <c r="T31" s="90"/>
      <c r="U31" s="91">
        <f t="shared" si="2"/>
        <v>375.82500000000005</v>
      </c>
      <c r="V31" s="92" t="e">
        <f>#REF!</f>
        <v>#REF!</v>
      </c>
      <c r="W31" s="93" t="e">
        <f t="shared" si="3"/>
        <v>#REF!</v>
      </c>
      <c r="X31" s="55">
        <f t="shared" si="4"/>
        <v>431.65000000000003</v>
      </c>
      <c r="Y31" s="56">
        <f t="shared" si="11"/>
        <v>320</v>
      </c>
      <c r="Z31" s="57"/>
      <c r="AA31" s="58">
        <f t="shared" si="6"/>
        <v>375.82500000000005</v>
      </c>
      <c r="AB31" s="110">
        <f>U31-#REF!</f>
        <v>375.82500000000005</v>
      </c>
      <c r="AC31" s="111" t="e">
        <f>AB31/#REF!</f>
        <v>#DIV/0!</v>
      </c>
      <c r="AD31" s="110">
        <f>U31-#REF!</f>
        <v>375.82500000000005</v>
      </c>
      <c r="AE31" s="111" t="e">
        <f>AD31/#REF!</f>
        <v>#DIV/0!</v>
      </c>
      <c r="AF31" s="93"/>
    </row>
    <row r="32" spans="1:32" s="2" customFormat="1" ht="15" customHeight="1">
      <c r="A32" s="33">
        <v>28</v>
      </c>
      <c r="B32" s="34" t="s">
        <v>42</v>
      </c>
      <c r="C32" s="85">
        <v>19</v>
      </c>
      <c r="D32" s="86">
        <v>19</v>
      </c>
      <c r="E32" s="85">
        <v>24</v>
      </c>
      <c r="F32" s="85">
        <v>24</v>
      </c>
      <c r="G32" s="85">
        <v>19.2</v>
      </c>
      <c r="H32" s="85">
        <v>21.9</v>
      </c>
      <c r="I32" s="87">
        <v>100</v>
      </c>
      <c r="J32" s="85">
        <v>20</v>
      </c>
      <c r="K32" s="85">
        <v>20</v>
      </c>
      <c r="L32" s="87" t="s">
        <v>77</v>
      </c>
      <c r="M32" s="85">
        <v>20</v>
      </c>
      <c r="N32" s="85">
        <v>20</v>
      </c>
      <c r="O32" s="85">
        <v>18</v>
      </c>
      <c r="P32" s="85">
        <v>20</v>
      </c>
      <c r="Q32" s="87">
        <v>100</v>
      </c>
      <c r="R32" s="89">
        <f t="shared" si="0"/>
        <v>21.183333333333334</v>
      </c>
      <c r="S32" s="90">
        <f t="shared" si="10"/>
        <v>20</v>
      </c>
      <c r="T32" s="90">
        <f aca="true" t="shared" si="12" ref="T32:T43">AVERAGE(M32:P32)</f>
        <v>19.5</v>
      </c>
      <c r="U32" s="91">
        <f t="shared" si="2"/>
        <v>20.227777777777778</v>
      </c>
      <c r="V32" s="92" t="e">
        <f>#REF!</f>
        <v>#REF!</v>
      </c>
      <c r="W32" s="93" t="e">
        <f t="shared" si="3"/>
        <v>#REF!</v>
      </c>
      <c r="X32" s="55">
        <f t="shared" si="4"/>
        <v>21.183333333333334</v>
      </c>
      <c r="Y32" s="56">
        <f t="shared" si="11"/>
        <v>20</v>
      </c>
      <c r="Z32" s="65">
        <f aca="true" t="shared" si="13" ref="Z32:Z43">AVERAGE(M32:P32)</f>
        <v>19.5</v>
      </c>
      <c r="AA32" s="58">
        <f t="shared" si="6"/>
        <v>20.227777777777778</v>
      </c>
      <c r="AB32" s="110">
        <f>U32-#REF!</f>
        <v>20.227777777777778</v>
      </c>
      <c r="AC32" s="111" t="e">
        <f>AB32/#REF!</f>
        <v>#DIV/0!</v>
      </c>
      <c r="AD32" s="110">
        <f>U32-#REF!</f>
        <v>20.227777777777778</v>
      </c>
      <c r="AE32" s="111" t="e">
        <f>AD32/#REF!</f>
        <v>#DIV/0!</v>
      </c>
      <c r="AF32" s="93"/>
    </row>
    <row r="33" spans="1:32" s="2" customFormat="1" ht="15.75" customHeight="1">
      <c r="A33" s="33">
        <v>29</v>
      </c>
      <c r="B33" s="34" t="s">
        <v>43</v>
      </c>
      <c r="C33" s="85">
        <v>48</v>
      </c>
      <c r="D33" s="86">
        <v>48</v>
      </c>
      <c r="E33" s="85">
        <v>20</v>
      </c>
      <c r="F33" s="85">
        <v>24</v>
      </c>
      <c r="G33" s="85">
        <v>26.4</v>
      </c>
      <c r="H33" s="85">
        <v>36</v>
      </c>
      <c r="I33" s="87">
        <v>100</v>
      </c>
      <c r="J33" s="85">
        <v>30</v>
      </c>
      <c r="K33" s="85">
        <v>30</v>
      </c>
      <c r="L33" s="87" t="s">
        <v>77</v>
      </c>
      <c r="M33" s="85">
        <v>25</v>
      </c>
      <c r="N33" s="85">
        <v>30</v>
      </c>
      <c r="O33" s="85">
        <v>21</v>
      </c>
      <c r="P33" s="85">
        <v>23</v>
      </c>
      <c r="Q33" s="87">
        <v>100</v>
      </c>
      <c r="R33" s="89">
        <f t="shared" si="0"/>
        <v>33.733333333333334</v>
      </c>
      <c r="S33" s="90">
        <f t="shared" si="10"/>
        <v>30</v>
      </c>
      <c r="T33" s="90">
        <f t="shared" si="12"/>
        <v>24.75</v>
      </c>
      <c r="U33" s="91">
        <f t="shared" si="2"/>
        <v>29.494444444444444</v>
      </c>
      <c r="V33" s="92" t="e">
        <f>#REF!</f>
        <v>#REF!</v>
      </c>
      <c r="W33" s="93" t="e">
        <f t="shared" si="3"/>
        <v>#REF!</v>
      </c>
      <c r="X33" s="55">
        <f t="shared" si="4"/>
        <v>33.733333333333334</v>
      </c>
      <c r="Y33" s="56">
        <f t="shared" si="11"/>
        <v>30</v>
      </c>
      <c r="Z33" s="65">
        <f t="shared" si="13"/>
        <v>24.75</v>
      </c>
      <c r="AA33" s="58">
        <f t="shared" si="6"/>
        <v>29.494444444444444</v>
      </c>
      <c r="AB33" s="110">
        <f>U33-#REF!</f>
        <v>29.494444444444444</v>
      </c>
      <c r="AC33" s="111" t="e">
        <f>AB33/#REF!</f>
        <v>#DIV/0!</v>
      </c>
      <c r="AD33" s="110">
        <f>U33-#REF!</f>
        <v>29.494444444444444</v>
      </c>
      <c r="AE33" s="111" t="e">
        <f>AD33/#REF!</f>
        <v>#DIV/0!</v>
      </c>
      <c r="AF33" s="93"/>
    </row>
    <row r="34" spans="1:32" s="2" customFormat="1" ht="15" customHeight="1">
      <c r="A34" s="33">
        <v>30</v>
      </c>
      <c r="B34" s="34" t="s">
        <v>44</v>
      </c>
      <c r="C34" s="85">
        <v>31</v>
      </c>
      <c r="D34" s="86">
        <v>31</v>
      </c>
      <c r="E34" s="85">
        <v>19</v>
      </c>
      <c r="F34" s="85">
        <v>22</v>
      </c>
      <c r="G34" s="85">
        <v>24</v>
      </c>
      <c r="H34" s="85">
        <v>30</v>
      </c>
      <c r="I34" s="87">
        <v>100</v>
      </c>
      <c r="J34" s="85">
        <v>28</v>
      </c>
      <c r="K34" s="85">
        <v>28</v>
      </c>
      <c r="L34" s="87" t="s">
        <v>77</v>
      </c>
      <c r="M34" s="85">
        <v>22</v>
      </c>
      <c r="N34" s="85">
        <v>21</v>
      </c>
      <c r="O34" s="85">
        <v>22</v>
      </c>
      <c r="P34" s="85">
        <v>18</v>
      </c>
      <c r="Q34" s="87">
        <v>100</v>
      </c>
      <c r="R34" s="89">
        <f t="shared" si="0"/>
        <v>26.166666666666668</v>
      </c>
      <c r="S34" s="90">
        <f t="shared" si="10"/>
        <v>28</v>
      </c>
      <c r="T34" s="90">
        <f t="shared" si="12"/>
        <v>20.75</v>
      </c>
      <c r="U34" s="91">
        <f t="shared" si="2"/>
        <v>24.972222222222225</v>
      </c>
      <c r="V34" s="92" t="e">
        <f>#REF!</f>
        <v>#REF!</v>
      </c>
      <c r="W34" s="93" t="e">
        <f t="shared" si="3"/>
        <v>#REF!</v>
      </c>
      <c r="X34" s="55">
        <f t="shared" si="4"/>
        <v>26.166666666666668</v>
      </c>
      <c r="Y34" s="56">
        <f t="shared" si="11"/>
        <v>28</v>
      </c>
      <c r="Z34" s="65">
        <f t="shared" si="13"/>
        <v>20.75</v>
      </c>
      <c r="AA34" s="58">
        <f t="shared" si="6"/>
        <v>24.972222222222225</v>
      </c>
      <c r="AB34" s="110">
        <f>U34-#REF!</f>
        <v>24.972222222222225</v>
      </c>
      <c r="AC34" s="111" t="e">
        <f>AB34/#REF!</f>
        <v>#DIV/0!</v>
      </c>
      <c r="AD34" s="110">
        <f>U34-#REF!</f>
        <v>24.972222222222225</v>
      </c>
      <c r="AE34" s="111" t="e">
        <f>AD34/#REF!</f>
        <v>#DIV/0!</v>
      </c>
      <c r="AF34" s="93"/>
    </row>
    <row r="35" spans="1:32" s="2" customFormat="1" ht="17.25" customHeight="1">
      <c r="A35" s="33">
        <v>31</v>
      </c>
      <c r="B35" s="34" t="s">
        <v>45</v>
      </c>
      <c r="C35" s="85">
        <v>31</v>
      </c>
      <c r="D35" s="86">
        <v>31</v>
      </c>
      <c r="E35" s="85">
        <v>22</v>
      </c>
      <c r="F35" s="85">
        <v>53</v>
      </c>
      <c r="G35" s="85">
        <v>31.2</v>
      </c>
      <c r="H35" s="85">
        <v>40</v>
      </c>
      <c r="I35" s="87" t="s">
        <v>77</v>
      </c>
      <c r="J35" s="85">
        <v>32</v>
      </c>
      <c r="K35" s="85">
        <v>32</v>
      </c>
      <c r="L35" s="87" t="s">
        <v>77</v>
      </c>
      <c r="M35" s="85">
        <v>29</v>
      </c>
      <c r="N35" s="85">
        <v>29</v>
      </c>
      <c r="O35" s="85">
        <v>27</v>
      </c>
      <c r="P35" s="85">
        <v>29</v>
      </c>
      <c r="Q35" s="87">
        <v>100</v>
      </c>
      <c r="R35" s="89">
        <f t="shared" si="0"/>
        <v>34.699999999999996</v>
      </c>
      <c r="S35" s="90"/>
      <c r="T35" s="90">
        <f t="shared" si="12"/>
        <v>28.5</v>
      </c>
      <c r="U35" s="91">
        <f t="shared" si="2"/>
        <v>31.599999999999998</v>
      </c>
      <c r="V35" s="92" t="e">
        <f>#REF!</f>
        <v>#REF!</v>
      </c>
      <c r="W35" s="93" t="e">
        <f t="shared" si="3"/>
        <v>#REF!</v>
      </c>
      <c r="X35" s="55">
        <f t="shared" si="4"/>
        <v>34.699999999999996</v>
      </c>
      <c r="Y35" s="56">
        <f t="shared" si="11"/>
        <v>32</v>
      </c>
      <c r="Z35" s="65">
        <f t="shared" si="13"/>
        <v>28.5</v>
      </c>
      <c r="AA35" s="58">
        <f t="shared" si="6"/>
        <v>31.73333333333333</v>
      </c>
      <c r="AB35" s="110">
        <f>U35-#REF!</f>
        <v>31.599999999999998</v>
      </c>
      <c r="AC35" s="111" t="e">
        <f>AB35/#REF!</f>
        <v>#DIV/0!</v>
      </c>
      <c r="AD35" s="110">
        <f>U35-#REF!</f>
        <v>31.599999999999998</v>
      </c>
      <c r="AE35" s="111" t="e">
        <f>AD35/#REF!</f>
        <v>#DIV/0!</v>
      </c>
      <c r="AF35" s="93"/>
    </row>
    <row r="36" spans="1:32" s="2" customFormat="1" ht="18" customHeight="1">
      <c r="A36" s="33">
        <v>32</v>
      </c>
      <c r="B36" s="34" t="s">
        <v>46</v>
      </c>
      <c r="C36" s="85">
        <v>104</v>
      </c>
      <c r="D36" s="86">
        <v>104</v>
      </c>
      <c r="E36" s="85">
        <v>120</v>
      </c>
      <c r="F36" s="85">
        <v>125</v>
      </c>
      <c r="G36" s="85">
        <v>104.4</v>
      </c>
      <c r="H36" s="85">
        <v>110.2</v>
      </c>
      <c r="I36" s="87">
        <v>100</v>
      </c>
      <c r="J36" s="85">
        <v>110</v>
      </c>
      <c r="K36" s="85">
        <v>110</v>
      </c>
      <c r="L36" s="87" t="s">
        <v>77</v>
      </c>
      <c r="M36" s="85">
        <v>125</v>
      </c>
      <c r="N36" s="85">
        <v>235</v>
      </c>
      <c r="O36" s="85">
        <v>150</v>
      </c>
      <c r="P36" s="85">
        <v>245</v>
      </c>
      <c r="Q36" s="87">
        <v>100</v>
      </c>
      <c r="R36" s="89">
        <f t="shared" si="0"/>
        <v>111.26666666666667</v>
      </c>
      <c r="S36" s="90"/>
      <c r="T36" s="90">
        <f t="shared" si="12"/>
        <v>188.75</v>
      </c>
      <c r="U36" s="91">
        <f t="shared" si="2"/>
        <v>150.00833333333333</v>
      </c>
      <c r="V36" s="92" t="e">
        <f>#REF!</f>
        <v>#REF!</v>
      </c>
      <c r="W36" s="93" t="e">
        <f t="shared" si="3"/>
        <v>#REF!</v>
      </c>
      <c r="X36" s="55">
        <f t="shared" si="4"/>
        <v>111.26666666666667</v>
      </c>
      <c r="Y36" s="56">
        <f t="shared" si="11"/>
        <v>110</v>
      </c>
      <c r="Z36" s="65">
        <f t="shared" si="13"/>
        <v>188.75</v>
      </c>
      <c r="AA36" s="58">
        <f t="shared" si="6"/>
        <v>136.67222222222222</v>
      </c>
      <c r="AB36" s="110">
        <f>U36-#REF!</f>
        <v>150.00833333333333</v>
      </c>
      <c r="AC36" s="111" t="e">
        <f>AB36/#REF!</f>
        <v>#DIV/0!</v>
      </c>
      <c r="AD36" s="110">
        <f>U36-#REF!</f>
        <v>150.00833333333333</v>
      </c>
      <c r="AE36" s="111" t="e">
        <f>AD36/#REF!</f>
        <v>#DIV/0!</v>
      </c>
      <c r="AF36" s="93"/>
    </row>
    <row r="37" spans="1:32" s="2" customFormat="1" ht="17.25" customHeight="1">
      <c r="A37" s="33">
        <v>33</v>
      </c>
      <c r="B37" s="34" t="s">
        <v>47</v>
      </c>
      <c r="C37" s="85">
        <v>120</v>
      </c>
      <c r="D37" s="86">
        <v>120</v>
      </c>
      <c r="E37" s="85">
        <v>113</v>
      </c>
      <c r="F37" s="85">
        <v>159</v>
      </c>
      <c r="G37" s="85">
        <v>120</v>
      </c>
      <c r="H37" s="85">
        <v>125</v>
      </c>
      <c r="I37" s="87">
        <v>100</v>
      </c>
      <c r="J37" s="85"/>
      <c r="K37" s="85"/>
      <c r="L37" s="87" t="s">
        <v>97</v>
      </c>
      <c r="M37" s="85">
        <v>128</v>
      </c>
      <c r="N37" s="85">
        <v>170</v>
      </c>
      <c r="O37" s="85">
        <v>170</v>
      </c>
      <c r="P37" s="85">
        <v>210</v>
      </c>
      <c r="Q37" s="87">
        <v>100</v>
      </c>
      <c r="R37" s="89">
        <f t="shared" si="0"/>
        <v>126.16666666666667</v>
      </c>
      <c r="S37" s="90"/>
      <c r="T37" s="90">
        <f t="shared" si="12"/>
        <v>169.5</v>
      </c>
      <c r="U37" s="91">
        <f t="shared" si="2"/>
        <v>147.83333333333334</v>
      </c>
      <c r="V37" s="92" t="e">
        <f>#REF!</f>
        <v>#REF!</v>
      </c>
      <c r="W37" s="93" t="e">
        <f t="shared" si="3"/>
        <v>#REF!</v>
      </c>
      <c r="X37" s="55">
        <f t="shared" si="4"/>
        <v>126.16666666666667</v>
      </c>
      <c r="Y37" s="56"/>
      <c r="Z37" s="65">
        <f t="shared" si="13"/>
        <v>169.5</v>
      </c>
      <c r="AA37" s="58">
        <f t="shared" si="6"/>
        <v>147.83333333333334</v>
      </c>
      <c r="AB37" s="110">
        <f>U37-#REF!</f>
        <v>147.83333333333334</v>
      </c>
      <c r="AC37" s="111" t="e">
        <f>AB37/#REF!</f>
        <v>#DIV/0!</v>
      </c>
      <c r="AD37" s="110">
        <f>U37-#REF!</f>
        <v>147.83333333333334</v>
      </c>
      <c r="AE37" s="111" t="e">
        <f>AD37/#REF!</f>
        <v>#DIV/0!</v>
      </c>
      <c r="AF37" s="93"/>
    </row>
    <row r="38" spans="1:32" s="2" customFormat="1" ht="15.75" customHeight="1">
      <c r="A38" s="33">
        <v>34</v>
      </c>
      <c r="B38" s="34" t="s">
        <v>48</v>
      </c>
      <c r="C38" s="85">
        <v>100</v>
      </c>
      <c r="D38" s="86">
        <v>100</v>
      </c>
      <c r="E38" s="85">
        <v>185</v>
      </c>
      <c r="F38" s="85">
        <v>197</v>
      </c>
      <c r="G38" s="85">
        <v>270</v>
      </c>
      <c r="H38" s="85">
        <v>270</v>
      </c>
      <c r="I38" s="87">
        <v>100</v>
      </c>
      <c r="J38" s="85"/>
      <c r="K38" s="85"/>
      <c r="L38" s="87" t="s">
        <v>97</v>
      </c>
      <c r="M38" s="85">
        <v>230</v>
      </c>
      <c r="N38" s="85">
        <v>245</v>
      </c>
      <c r="O38" s="85">
        <v>190</v>
      </c>
      <c r="P38" s="85">
        <v>190</v>
      </c>
      <c r="Q38" s="87" t="s">
        <v>77</v>
      </c>
      <c r="R38" s="89">
        <f t="shared" si="0"/>
        <v>187</v>
      </c>
      <c r="S38" s="90"/>
      <c r="T38" s="90">
        <f t="shared" si="12"/>
        <v>213.75</v>
      </c>
      <c r="U38" s="91">
        <f t="shared" si="2"/>
        <v>200.375</v>
      </c>
      <c r="V38" s="92" t="e">
        <f>#REF!</f>
        <v>#REF!</v>
      </c>
      <c r="W38" s="93" t="e">
        <f t="shared" si="3"/>
        <v>#REF!</v>
      </c>
      <c r="X38" s="55">
        <f t="shared" si="4"/>
        <v>187</v>
      </c>
      <c r="Y38" s="56"/>
      <c r="Z38" s="65">
        <f t="shared" si="13"/>
        <v>213.75</v>
      </c>
      <c r="AA38" s="58">
        <f t="shared" si="6"/>
        <v>200.375</v>
      </c>
      <c r="AB38" s="110">
        <f>U38-#REF!</f>
        <v>200.375</v>
      </c>
      <c r="AC38" s="111" t="e">
        <f>AB38/#REF!</f>
        <v>#DIV/0!</v>
      </c>
      <c r="AD38" s="110">
        <f>U38-#REF!</f>
        <v>200.375</v>
      </c>
      <c r="AE38" s="111" t="e">
        <f>AD38/#REF!</f>
        <v>#DIV/0!</v>
      </c>
      <c r="AF38" s="93"/>
    </row>
    <row r="39" spans="1:32" s="2" customFormat="1" ht="15.75" customHeight="1">
      <c r="A39" s="33">
        <v>35</v>
      </c>
      <c r="B39" s="34" t="s">
        <v>49</v>
      </c>
      <c r="C39" s="85">
        <v>90</v>
      </c>
      <c r="D39" s="86">
        <v>90</v>
      </c>
      <c r="E39" s="85">
        <v>76</v>
      </c>
      <c r="F39" s="85">
        <v>97</v>
      </c>
      <c r="G39" s="85">
        <v>90</v>
      </c>
      <c r="H39" s="85">
        <v>95.6</v>
      </c>
      <c r="I39" s="87">
        <v>100</v>
      </c>
      <c r="J39" s="85">
        <v>100</v>
      </c>
      <c r="K39" s="85">
        <v>100</v>
      </c>
      <c r="L39" s="87" t="s">
        <v>77</v>
      </c>
      <c r="M39" s="85">
        <v>75</v>
      </c>
      <c r="N39" s="85">
        <v>85</v>
      </c>
      <c r="O39" s="85">
        <v>65</v>
      </c>
      <c r="P39" s="85">
        <v>100</v>
      </c>
      <c r="Q39" s="87">
        <v>100</v>
      </c>
      <c r="R39" s="89">
        <f t="shared" si="0"/>
        <v>89.76666666666667</v>
      </c>
      <c r="S39" s="90">
        <f>AVERAGE(J39:K39)</f>
        <v>100</v>
      </c>
      <c r="T39" s="90">
        <f t="shared" si="12"/>
        <v>81.25</v>
      </c>
      <c r="U39" s="91">
        <f t="shared" si="2"/>
        <v>90.33888888888889</v>
      </c>
      <c r="V39" s="92" t="e">
        <f>#REF!</f>
        <v>#REF!</v>
      </c>
      <c r="W39" s="93" t="e">
        <f t="shared" si="3"/>
        <v>#REF!</v>
      </c>
      <c r="X39" s="55">
        <f t="shared" si="4"/>
        <v>89.76666666666667</v>
      </c>
      <c r="Y39" s="56">
        <f>AVERAGE(J39:K39)</f>
        <v>100</v>
      </c>
      <c r="Z39" s="65">
        <f t="shared" si="13"/>
        <v>81.25</v>
      </c>
      <c r="AA39" s="58">
        <f t="shared" si="6"/>
        <v>90.33888888888889</v>
      </c>
      <c r="AB39" s="110">
        <f>U39-#REF!</f>
        <v>90.33888888888889</v>
      </c>
      <c r="AC39" s="111" t="e">
        <f>AB39/#REF!</f>
        <v>#DIV/0!</v>
      </c>
      <c r="AD39" s="110">
        <f>U39-#REF!</f>
        <v>90.33888888888889</v>
      </c>
      <c r="AE39" s="111" t="e">
        <f>AD39/#REF!</f>
        <v>#DIV/0!</v>
      </c>
      <c r="AF39" s="93"/>
    </row>
    <row r="40" spans="1:32" s="2" customFormat="1" ht="18.75" customHeight="1">
      <c r="A40" s="33">
        <v>36</v>
      </c>
      <c r="B40" s="34" t="s">
        <v>50</v>
      </c>
      <c r="C40" s="85">
        <v>96</v>
      </c>
      <c r="D40" s="86">
        <v>96</v>
      </c>
      <c r="E40" s="85">
        <v>80</v>
      </c>
      <c r="F40" s="85">
        <v>115</v>
      </c>
      <c r="G40" s="85">
        <v>96</v>
      </c>
      <c r="H40" s="85">
        <v>98</v>
      </c>
      <c r="I40" s="87">
        <v>100</v>
      </c>
      <c r="J40" s="85"/>
      <c r="K40" s="85"/>
      <c r="L40" s="87" t="s">
        <v>97</v>
      </c>
      <c r="M40" s="85">
        <v>83</v>
      </c>
      <c r="N40" s="85">
        <v>90</v>
      </c>
      <c r="O40" s="85">
        <v>80</v>
      </c>
      <c r="P40" s="85">
        <v>82</v>
      </c>
      <c r="Q40" s="87">
        <v>100</v>
      </c>
      <c r="R40" s="89">
        <f t="shared" si="0"/>
        <v>96.83333333333333</v>
      </c>
      <c r="S40" s="90"/>
      <c r="T40" s="90">
        <f t="shared" si="12"/>
        <v>83.75</v>
      </c>
      <c r="U40" s="91">
        <f t="shared" si="2"/>
        <v>90.29166666666666</v>
      </c>
      <c r="V40" s="92" t="e">
        <f>#REF!</f>
        <v>#REF!</v>
      </c>
      <c r="W40" s="93" t="e">
        <f t="shared" si="3"/>
        <v>#REF!</v>
      </c>
      <c r="X40" s="55">
        <f t="shared" si="4"/>
        <v>96.83333333333333</v>
      </c>
      <c r="Y40" s="56"/>
      <c r="Z40" s="65">
        <f t="shared" si="13"/>
        <v>83.75</v>
      </c>
      <c r="AA40" s="58">
        <f t="shared" si="6"/>
        <v>90.29166666666666</v>
      </c>
      <c r="AB40" s="110">
        <f>U40-#REF!</f>
        <v>90.29166666666666</v>
      </c>
      <c r="AC40" s="111" t="e">
        <f>AB40/#REF!</f>
        <v>#DIV/0!</v>
      </c>
      <c r="AD40" s="110">
        <f>U40-#REF!</f>
        <v>90.29166666666666</v>
      </c>
      <c r="AE40" s="111" t="e">
        <f>AD40/#REF!</f>
        <v>#DIV/0!</v>
      </c>
      <c r="AF40" s="93"/>
    </row>
    <row r="41" spans="1:32" s="2" customFormat="1" ht="15.75" customHeight="1">
      <c r="A41" s="33">
        <v>37</v>
      </c>
      <c r="B41" s="34" t="s">
        <v>51</v>
      </c>
      <c r="C41" s="85">
        <v>138</v>
      </c>
      <c r="D41" s="86">
        <v>138</v>
      </c>
      <c r="E41" s="85">
        <v>127</v>
      </c>
      <c r="F41" s="85">
        <v>259</v>
      </c>
      <c r="G41" s="85">
        <v>150</v>
      </c>
      <c r="H41" s="85">
        <v>180</v>
      </c>
      <c r="I41" s="87">
        <v>100</v>
      </c>
      <c r="J41" s="85"/>
      <c r="K41" s="85"/>
      <c r="L41" s="87" t="s">
        <v>97</v>
      </c>
      <c r="M41" s="85">
        <v>235</v>
      </c>
      <c r="N41" s="85">
        <v>340</v>
      </c>
      <c r="O41" s="85">
        <v>145</v>
      </c>
      <c r="P41" s="85">
        <v>175</v>
      </c>
      <c r="Q41" s="87">
        <v>100</v>
      </c>
      <c r="R41" s="89">
        <f t="shared" si="0"/>
        <v>165.33333333333334</v>
      </c>
      <c r="S41" s="90"/>
      <c r="T41" s="90">
        <f t="shared" si="12"/>
        <v>223.75</v>
      </c>
      <c r="U41" s="91">
        <f t="shared" si="2"/>
        <v>194.54166666666669</v>
      </c>
      <c r="V41" s="92" t="e">
        <f>#REF!</f>
        <v>#REF!</v>
      </c>
      <c r="W41" s="93" t="e">
        <f t="shared" si="3"/>
        <v>#REF!</v>
      </c>
      <c r="X41" s="55">
        <f t="shared" si="4"/>
        <v>165.33333333333334</v>
      </c>
      <c r="Y41" s="56"/>
      <c r="Z41" s="65">
        <f t="shared" si="13"/>
        <v>223.75</v>
      </c>
      <c r="AA41" s="58">
        <f t="shared" si="6"/>
        <v>194.54166666666669</v>
      </c>
      <c r="AB41" s="110">
        <f>U41-#REF!</f>
        <v>194.54166666666669</v>
      </c>
      <c r="AC41" s="111" t="e">
        <f>AB41/#REF!</f>
        <v>#DIV/0!</v>
      </c>
      <c r="AD41" s="110">
        <f>U41-#REF!</f>
        <v>194.54166666666669</v>
      </c>
      <c r="AE41" s="111" t="e">
        <f>AD41/#REF!</f>
        <v>#DIV/0!</v>
      </c>
      <c r="AF41" s="93"/>
    </row>
    <row r="42" spans="1:32" s="2" customFormat="1" ht="17.25" customHeight="1">
      <c r="A42" s="33">
        <v>38</v>
      </c>
      <c r="B42" s="34" t="s">
        <v>52</v>
      </c>
      <c r="C42" s="85">
        <v>144</v>
      </c>
      <c r="D42" s="86">
        <v>144</v>
      </c>
      <c r="E42" s="85">
        <v>91</v>
      </c>
      <c r="F42" s="85">
        <v>100</v>
      </c>
      <c r="G42" s="85">
        <v>90</v>
      </c>
      <c r="H42" s="85">
        <v>95</v>
      </c>
      <c r="I42" s="87">
        <v>100</v>
      </c>
      <c r="J42" s="85">
        <v>143</v>
      </c>
      <c r="K42" s="85">
        <v>143</v>
      </c>
      <c r="L42" s="87" t="s">
        <v>77</v>
      </c>
      <c r="M42" s="85">
        <v>84</v>
      </c>
      <c r="N42" s="85">
        <v>90</v>
      </c>
      <c r="O42" s="85">
        <v>80</v>
      </c>
      <c r="P42" s="85">
        <v>80</v>
      </c>
      <c r="Q42" s="87">
        <v>100</v>
      </c>
      <c r="R42" s="89">
        <f t="shared" si="0"/>
        <v>110.66666666666667</v>
      </c>
      <c r="S42" s="90">
        <f>AVERAGE(J42:K42)</f>
        <v>143</v>
      </c>
      <c r="T42" s="90">
        <f t="shared" si="12"/>
        <v>83.5</v>
      </c>
      <c r="U42" s="91">
        <f t="shared" si="2"/>
        <v>112.3888888888889</v>
      </c>
      <c r="V42" s="92" t="e">
        <f>#REF!</f>
        <v>#REF!</v>
      </c>
      <c r="W42" s="93" t="e">
        <f t="shared" si="3"/>
        <v>#REF!</v>
      </c>
      <c r="X42" s="55">
        <f t="shared" si="4"/>
        <v>110.66666666666667</v>
      </c>
      <c r="Y42" s="56">
        <f aca="true" t="shared" si="14" ref="Y42:Y44">AVERAGE(J42:K42)</f>
        <v>143</v>
      </c>
      <c r="Z42" s="65">
        <f t="shared" si="13"/>
        <v>83.5</v>
      </c>
      <c r="AA42" s="58">
        <f t="shared" si="6"/>
        <v>112.3888888888889</v>
      </c>
      <c r="AB42" s="110">
        <f>U42-#REF!</f>
        <v>112.3888888888889</v>
      </c>
      <c r="AC42" s="111" t="e">
        <f>AB42/#REF!</f>
        <v>#DIV/0!</v>
      </c>
      <c r="AD42" s="110">
        <f>U42-#REF!</f>
        <v>112.3888888888889</v>
      </c>
      <c r="AE42" s="111" t="e">
        <f>AD42/#REF!</f>
        <v>#DIV/0!</v>
      </c>
      <c r="AF42" s="93"/>
    </row>
    <row r="43" spans="1:32" s="2" customFormat="1" ht="15.75" customHeight="1">
      <c r="A43" s="33">
        <v>39</v>
      </c>
      <c r="B43" s="34" t="s">
        <v>53</v>
      </c>
      <c r="C43" s="85">
        <v>204</v>
      </c>
      <c r="D43" s="86">
        <v>204</v>
      </c>
      <c r="E43" s="85">
        <v>105</v>
      </c>
      <c r="F43" s="85">
        <v>145</v>
      </c>
      <c r="G43" s="85">
        <v>114</v>
      </c>
      <c r="H43" s="85">
        <v>120</v>
      </c>
      <c r="I43" s="87">
        <v>100</v>
      </c>
      <c r="J43" s="85">
        <v>150</v>
      </c>
      <c r="K43" s="85">
        <v>150</v>
      </c>
      <c r="L43" s="87" t="s">
        <v>77</v>
      </c>
      <c r="M43" s="85">
        <v>90</v>
      </c>
      <c r="N43" s="85">
        <v>90</v>
      </c>
      <c r="O43" s="85">
        <v>87</v>
      </c>
      <c r="P43" s="85">
        <v>87</v>
      </c>
      <c r="Q43" s="87" t="s">
        <v>77</v>
      </c>
      <c r="R43" s="89">
        <f t="shared" si="0"/>
        <v>148.66666666666666</v>
      </c>
      <c r="S43" s="90"/>
      <c r="T43" s="90">
        <f t="shared" si="12"/>
        <v>88.5</v>
      </c>
      <c r="U43" s="91">
        <f t="shared" si="2"/>
        <v>118.58333333333333</v>
      </c>
      <c r="V43" s="92" t="e">
        <f>#REF!</f>
        <v>#REF!</v>
      </c>
      <c r="W43" s="93" t="e">
        <f t="shared" si="3"/>
        <v>#REF!</v>
      </c>
      <c r="X43" s="55">
        <f t="shared" si="4"/>
        <v>148.66666666666666</v>
      </c>
      <c r="Y43" s="56">
        <f t="shared" si="14"/>
        <v>150</v>
      </c>
      <c r="Z43" s="65">
        <f t="shared" si="13"/>
        <v>88.5</v>
      </c>
      <c r="AA43" s="58">
        <f t="shared" si="6"/>
        <v>129.05555555555554</v>
      </c>
      <c r="AB43" s="110">
        <f>U43-#REF!</f>
        <v>118.58333333333333</v>
      </c>
      <c r="AC43" s="111" t="e">
        <f>AB43/#REF!</f>
        <v>#DIV/0!</v>
      </c>
      <c r="AD43" s="110">
        <f>U43-#REF!</f>
        <v>118.58333333333333</v>
      </c>
      <c r="AE43" s="111" t="e">
        <f>AD43/#REF!</f>
        <v>#DIV/0!</v>
      </c>
      <c r="AF43" s="93"/>
    </row>
    <row r="44" spans="1:32" s="2" customFormat="1" ht="18.75" customHeight="1">
      <c r="A44" s="33">
        <v>40</v>
      </c>
      <c r="B44" s="34" t="s">
        <v>54</v>
      </c>
      <c r="C44" s="85">
        <v>59</v>
      </c>
      <c r="D44" s="86">
        <v>90</v>
      </c>
      <c r="E44" s="85">
        <v>62</v>
      </c>
      <c r="F44" s="85">
        <v>62</v>
      </c>
      <c r="G44" s="85">
        <v>55.9</v>
      </c>
      <c r="H44" s="85">
        <v>55.9</v>
      </c>
      <c r="I44" s="87">
        <v>100</v>
      </c>
      <c r="J44" s="85">
        <v>62</v>
      </c>
      <c r="K44" s="85">
        <v>62</v>
      </c>
      <c r="L44" s="87" t="s">
        <v>77</v>
      </c>
      <c r="M44" s="88"/>
      <c r="N44" s="86"/>
      <c r="O44" s="88"/>
      <c r="P44" s="86"/>
      <c r="Q44" s="86"/>
      <c r="R44" s="89">
        <f t="shared" si="0"/>
        <v>64.13333333333333</v>
      </c>
      <c r="S44" s="90">
        <f>AVERAGE(J44:K44)</f>
        <v>62</v>
      </c>
      <c r="T44" s="90"/>
      <c r="U44" s="91">
        <f t="shared" si="2"/>
        <v>63.06666666666666</v>
      </c>
      <c r="V44" s="92" t="e">
        <f>#REF!</f>
        <v>#REF!</v>
      </c>
      <c r="W44" s="93" t="e">
        <f t="shared" si="3"/>
        <v>#REF!</v>
      </c>
      <c r="X44" s="55">
        <f t="shared" si="4"/>
        <v>64.13333333333333</v>
      </c>
      <c r="Y44" s="56">
        <f t="shared" si="14"/>
        <v>62</v>
      </c>
      <c r="Z44" s="65"/>
      <c r="AA44" s="58">
        <f t="shared" si="6"/>
        <v>63.06666666666666</v>
      </c>
      <c r="AB44" s="110">
        <f>U44-#REF!</f>
        <v>63.06666666666666</v>
      </c>
      <c r="AC44" s="111" t="e">
        <f>AB44/#REF!</f>
        <v>#DIV/0!</v>
      </c>
      <c r="AD44" s="110">
        <f>U44-#REF!</f>
        <v>63.06666666666666</v>
      </c>
      <c r="AE44" s="111" t="e">
        <f>AD44/#REF!</f>
        <v>#DIV/0!</v>
      </c>
      <c r="AF44" s="93"/>
    </row>
    <row r="45" spans="1:17" ht="31.5" customHeight="1">
      <c r="A45" s="35"/>
      <c r="B45" s="35" t="s">
        <v>55</v>
      </c>
      <c r="C45" s="66"/>
      <c r="D45" s="67"/>
      <c r="E45" s="66"/>
      <c r="F45" s="66"/>
      <c r="G45" s="68"/>
      <c r="H45" s="68"/>
      <c r="I45" s="66"/>
      <c r="J45" s="66"/>
      <c r="K45" s="66"/>
      <c r="L45" s="66"/>
      <c r="M45" s="66"/>
      <c r="N45" s="66"/>
      <c r="O45" s="66"/>
      <c r="P45" s="66"/>
      <c r="Q45" s="66"/>
    </row>
    <row r="46" spans="1:17" ht="14.25" customHeight="1">
      <c r="A46" s="35"/>
      <c r="B46" s="70" t="s">
        <v>56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ht="15.75" customHeight="1">
      <c r="A47" s="35"/>
      <c r="B47" s="71" t="s">
        <v>57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1:17" ht="30" customHeight="1">
      <c r="A48" s="35"/>
      <c r="B48" s="71" t="s">
        <v>58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1:17" ht="29.25" customHeight="1">
      <c r="A49" s="35"/>
      <c r="B49" s="71" t="s">
        <v>98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1:17" ht="14.25" customHeight="1">
      <c r="A50" s="35"/>
      <c r="B50" s="71" t="s">
        <v>60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1:17" ht="16.5" customHeight="1">
      <c r="A51" s="35"/>
      <c r="B51" s="71" t="s">
        <v>61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</sheetData>
  <sheetProtection selectLockedCells="1" selectUnlockedCells="1"/>
  <mergeCells count="32">
    <mergeCell ref="B1:Q1"/>
    <mergeCell ref="A2:A4"/>
    <mergeCell ref="B2:B4"/>
    <mergeCell ref="C2:I2"/>
    <mergeCell ref="J2:L2"/>
    <mergeCell ref="M2:Q2"/>
    <mergeCell ref="C3:D3"/>
    <mergeCell ref="E3:F3"/>
    <mergeCell ref="G3:H3"/>
    <mergeCell ref="I3:I4"/>
    <mergeCell ref="J3:K3"/>
    <mergeCell ref="L3:L4"/>
    <mergeCell ref="M3:N3"/>
    <mergeCell ref="O3:P3"/>
    <mergeCell ref="Q3:Q4"/>
    <mergeCell ref="R3:R4"/>
    <mergeCell ref="S3:S4"/>
    <mergeCell ref="T3:T4"/>
    <mergeCell ref="U3:U4"/>
    <mergeCell ref="V3:V4"/>
    <mergeCell ref="W3:W4"/>
    <mergeCell ref="X3:Z3"/>
    <mergeCell ref="AA3:AA4"/>
    <mergeCell ref="AB3:AC3"/>
    <mergeCell ref="AD3:AE3"/>
    <mergeCell ref="AF3:AF4"/>
    <mergeCell ref="B46:Q46"/>
    <mergeCell ref="B47:Q47"/>
    <mergeCell ref="B48:Q48"/>
    <mergeCell ref="B49:Q49"/>
    <mergeCell ref="B50:Q50"/>
    <mergeCell ref="B51:Q5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/>
  <cp:lastPrinted>2017-04-04T08:16:10Z</cp:lastPrinted>
  <dcterms:created xsi:type="dcterms:W3CDTF">2017-01-11T19:44:33Z</dcterms:created>
  <dcterms:modified xsi:type="dcterms:W3CDTF">2017-04-04T07:46:37Z</dcterms:modified>
  <cp:category/>
  <cp:version/>
  <cp:contentType/>
  <cp:contentStatus/>
  <cp:revision>400</cp:revision>
</cp:coreProperties>
</file>